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34" activeTab="0"/>
  </bookViews>
  <sheets>
    <sheet name="МЕНЮ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<sst xmlns="http://schemas.openxmlformats.org/spreadsheetml/2006/main" count="401" uniqueCount="135">
  <si>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</si>
  <si>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</si>
  <si>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</si>
  <si>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</si>
  <si>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</si>
  <si>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</si>
  <si>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Обед</t>
  </si>
  <si>
    <t>Полдник</t>
  </si>
  <si>
    <t>Итого за день</t>
  </si>
  <si>
    <t>среднедневная сбалансированность</t>
  </si>
  <si>
    <t>Примерное десятидневное меню</t>
  </si>
  <si>
    <r>
      <t xml:space="preserve">Технологическая и нормативная
 документация
 </t>
    </r>
    <r>
      <rPr>
        <b/>
        <sz val="7"/>
        <rFont val="Times New Roman"/>
        <family val="1"/>
      </rPr>
      <t>(сборник рецептур)</t>
    </r>
  </si>
  <si>
    <t>Завтрак</t>
  </si>
  <si>
    <t>Второй Завтрак</t>
  </si>
  <si>
    <t>Прием пищи, 
наименование бдюда</t>
  </si>
  <si>
    <t>для организации питания детей, посещающих детский сад с 10,5 часовым пребыванием</t>
  </si>
  <si>
    <t>компот из сухофруктов</t>
  </si>
  <si>
    <t>картофельное пюре</t>
  </si>
  <si>
    <t>сб2013</t>
  </si>
  <si>
    <t>хлеб пшеничный</t>
  </si>
  <si>
    <t>каша манная</t>
  </si>
  <si>
    <t>макароны отварные</t>
  </si>
  <si>
    <t>компот из свежих фруктов</t>
  </si>
  <si>
    <t>масло сливочное</t>
  </si>
  <si>
    <t>батон нарезной</t>
  </si>
  <si>
    <t>какао с молоком</t>
  </si>
  <si>
    <t>кофе с молоком</t>
  </si>
  <si>
    <t>суп гороховый</t>
  </si>
  <si>
    <t>Средняя сбалансированность за         10 дней</t>
  </si>
  <si>
    <t>Итого за 10 дней</t>
  </si>
  <si>
    <t>В среднем за 1 день</t>
  </si>
  <si>
    <t>* С учетом сезонных овощей</t>
  </si>
  <si>
    <t>напиток клюквенный</t>
  </si>
  <si>
    <t>сыр порционный</t>
  </si>
  <si>
    <t>сок натуральный</t>
  </si>
  <si>
    <t>каша ячневая</t>
  </si>
  <si>
    <t>чай с молоком</t>
  </si>
  <si>
    <t>Витамины  (мг)</t>
  </si>
  <si>
    <t>В1</t>
  </si>
  <si>
    <t>В2</t>
  </si>
  <si>
    <t>С</t>
  </si>
  <si>
    <t>Минералы (мг)</t>
  </si>
  <si>
    <t>Ca</t>
  </si>
  <si>
    <t>Fe</t>
  </si>
  <si>
    <t>чай с лимоном</t>
  </si>
  <si>
    <t>яблоки</t>
  </si>
  <si>
    <t>апельсины</t>
  </si>
  <si>
    <t xml:space="preserve"> </t>
  </si>
  <si>
    <t>154/175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</si>
  <si>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</si>
  <si>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напиток из шиповника</t>
  </si>
  <si>
    <t>каша "Дружба"</t>
  </si>
  <si>
    <t>рыба, запеченая с яйцом</t>
  </si>
  <si>
    <t>каша пшеничная</t>
  </si>
  <si>
    <t>свекольник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</si>
  <si>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</si>
  <si>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йогурт</t>
  </si>
  <si>
    <t>мандарины</t>
  </si>
  <si>
    <t>салат из моркови с зеленым горошком</t>
  </si>
  <si>
    <t>сб 2013</t>
  </si>
  <si>
    <t>крендель сахарный</t>
  </si>
  <si>
    <t>Усиленный полдник</t>
  </si>
  <si>
    <t>суп крестьянский с крупой</t>
  </si>
  <si>
    <t>салат из свежих огурцов и помидоров</t>
  </si>
  <si>
    <t>плов с мясом</t>
  </si>
  <si>
    <t>творожная запеканка</t>
  </si>
  <si>
    <t>соус молочный сладкий</t>
  </si>
  <si>
    <t>каша кукурузная</t>
  </si>
  <si>
    <t>капустные котлеты с маслом</t>
  </si>
  <si>
    <t>чай</t>
  </si>
  <si>
    <t>котлета рыбная</t>
  </si>
  <si>
    <t>омлет с маслом</t>
  </si>
  <si>
    <t>суп-лапша домашняя</t>
  </si>
  <si>
    <t>соус красный основной</t>
  </si>
  <si>
    <t>кисель плодово-ягодный</t>
  </si>
  <si>
    <t>сырная паста</t>
  </si>
  <si>
    <t>суп-пюре гороховое</t>
  </si>
  <si>
    <t>суп рыбный с картофелем</t>
  </si>
  <si>
    <t>печеночные котлеты</t>
  </si>
  <si>
    <t>соус сметанный</t>
  </si>
  <si>
    <t>компот из кураги и чернослива</t>
  </si>
  <si>
    <t>рассольник "Ленинградский"</t>
  </si>
  <si>
    <t xml:space="preserve">                      Сезон: зимне-весенний</t>
  </si>
  <si>
    <t>№
 рецептуры или
технологической
 карты</t>
  </si>
  <si>
    <t xml:space="preserve">1 день </t>
  </si>
  <si>
    <t xml:space="preserve">2 день </t>
  </si>
  <si>
    <t xml:space="preserve">3 день </t>
  </si>
  <si>
    <t>капуста тушеная</t>
  </si>
  <si>
    <t xml:space="preserve">4 день </t>
  </si>
  <si>
    <t xml:space="preserve">5 день </t>
  </si>
  <si>
    <t xml:space="preserve">картофельное пюре </t>
  </si>
  <si>
    <t xml:space="preserve">6 день </t>
  </si>
  <si>
    <t xml:space="preserve">7 день </t>
  </si>
  <si>
    <t xml:space="preserve">8 день </t>
  </si>
  <si>
    <t>куриный бульон с гренками</t>
  </si>
  <si>
    <t>суп с мясными фрикадельками</t>
  </si>
  <si>
    <t xml:space="preserve">9 день </t>
  </si>
  <si>
    <t xml:space="preserve">10 день </t>
  </si>
  <si>
    <t>компот из изюма и яблок</t>
  </si>
  <si>
    <t xml:space="preserve">каша пшенная </t>
  </si>
  <si>
    <t>яйцо отварное</t>
  </si>
  <si>
    <t xml:space="preserve"> бефстроганов из мяса</t>
  </si>
  <si>
    <t>компот из сушеных плодов</t>
  </si>
  <si>
    <t>салат из свеклы с сыром</t>
  </si>
  <si>
    <t>оладьи с маслом</t>
  </si>
  <si>
    <t>домашнее жаркое</t>
  </si>
  <si>
    <t>щи из свежей капусты</t>
  </si>
  <si>
    <t>шницель куриный</t>
  </si>
  <si>
    <t>суп молочный с крупой</t>
  </si>
  <si>
    <t>каша из хлопьев овсянных "Геркулес"</t>
  </si>
  <si>
    <t>колбаса отварная</t>
  </si>
  <si>
    <t>"Ласточкино гнездо"</t>
  </si>
  <si>
    <t>рис отварной</t>
  </si>
  <si>
    <t>пряники</t>
  </si>
  <si>
    <t>каша гречневая</t>
  </si>
  <si>
    <t>фрикадельки куриные</t>
  </si>
  <si>
    <t xml:space="preserve">творожне сырники </t>
  </si>
  <si>
    <t>соус польский</t>
  </si>
  <si>
    <t>2018-2019 учебный год в соответствии с физиологическими нормами потребления продуктов питания.</t>
  </si>
  <si>
    <t>каша рисовая молочная жидкая</t>
  </si>
  <si>
    <t>салат витаминный</t>
  </si>
  <si>
    <t>борщ с капустой и картофелем</t>
  </si>
  <si>
    <t>пудинг овощной</t>
  </si>
  <si>
    <t>салат из свежих овощей</t>
  </si>
  <si>
    <t>салат из овощей</t>
  </si>
  <si>
    <t>винегрет овощной</t>
  </si>
  <si>
    <t xml:space="preserve">салат из моркови </t>
  </si>
  <si>
    <t>Утверждены приказом 01-09/289 от 03.11.2018г.</t>
  </si>
  <si>
    <t xml:space="preserve">МДОУ "Благоевский детский сад " Республика Коми, Удорский район, пгт.Благоево, ул. Октябрьская,д.3 </t>
  </si>
  <si>
    <t>Нормы Физиологических потребностей в энергии и пищевых веществах для детей возрастных групп на 10,5 часов</t>
  </si>
  <si>
    <t>Возраст</t>
  </si>
  <si>
    <t>1-3 года</t>
  </si>
  <si>
    <t xml:space="preserve">                       Возрастная категория: от 1-3 года</t>
  </si>
  <si>
    <t>рагу из овощей</t>
  </si>
  <si>
    <t>салат из моркови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</si>
</sst>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2" fontId="10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180" fontId="10" fillId="34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180" fontId="10" fillId="34" borderId="12" xfId="0" applyNumberFormat="1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2" fontId="10" fillId="0" borderId="2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63" fillId="33" borderId="12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3" fillId="0" borderId="21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63" fillId="0" borderId="24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2" fontId="7" fillId="33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63" fillId="0" borderId="21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center" vertical="center" wrapText="1"/>
    </xf>
    <xf numFmtId="2" fontId="10" fillId="33" borderId="24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wrapText="1"/>
    </xf>
    <xf numFmtId="2" fontId="10" fillId="33" borderId="12" xfId="0" applyNumberFormat="1" applyFont="1" applyFill="1" applyBorder="1" applyAlignment="1">
      <alignment horizontal="center" wrapText="1"/>
    </xf>
    <xf numFmtId="2" fontId="10" fillId="33" borderId="11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4" fillId="0" borderId="24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2" fontId="10" fillId="0" borderId="31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wrapText="1"/>
    </xf>
    <xf numFmtId="2" fontId="10" fillId="0" borderId="16" xfId="0" applyNumberFormat="1" applyFont="1" applyFill="1" applyBorder="1" applyAlignment="1">
      <alignment horizontal="center" wrapText="1"/>
    </xf>
    <xf numFmtId="0" fontId="65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8" fillId="0" borderId="19" xfId="0" applyFont="1" applyBorder="1" applyAlignment="1">
      <alignment horizontal="center"/>
    </xf>
    <xf numFmtId="0" fontId="14" fillId="0" borderId="15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8" fillId="35" borderId="12" xfId="0" applyNumberFormat="1" applyFont="1" applyFill="1" applyBorder="1" applyAlignment="1">
      <alignment horizontal="center" vertical="top" wrapText="1"/>
    </xf>
    <xf numFmtId="14" fontId="8" fillId="35" borderId="17" xfId="0" applyNumberFormat="1" applyFont="1" applyFill="1" applyBorder="1" applyAlignment="1">
      <alignment horizontal="center" vertical="top" wrapText="1"/>
    </xf>
    <xf numFmtId="14" fontId="8" fillId="35" borderId="16" xfId="0" applyNumberFormat="1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71" fillId="36" borderId="3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8" fillId="35" borderId="24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tabSelected="1" zoomScale="110" zoomScaleNormal="110" workbookViewId="0" topLeftCell="A11">
      <selection activeCell="L25" sqref="L25"/>
    </sheetView>
  </sheetViews>
  <sheetFormatPr defaultColWidth="9.140625" defaultRowHeight="15"/>
  <cols>
    <col min="1" max="2" width="10.7109375" style="0" customWidth="1"/>
    <col min="3" max="3" width="33.140625" style="0" customWidth="1"/>
    <col min="5" max="5" width="10.7109375" style="0" customWidth="1"/>
    <col min="7" max="8" width="10.7109375" style="0" customWidth="1"/>
  </cols>
  <sheetData>
    <row r="1" spans="1:8" ht="15">
      <c r="A1" s="1"/>
      <c r="B1" s="1"/>
      <c r="C1" s="1"/>
      <c r="D1" s="1"/>
      <c r="E1" s="1"/>
      <c r="F1" s="1"/>
      <c r="G1" s="3"/>
      <c r="H1" s="47"/>
    </row>
    <row r="2" spans="1:8" ht="15">
      <c r="A2" s="1"/>
      <c r="B2" s="1"/>
      <c r="C2" s="1"/>
      <c r="D2" s="1"/>
      <c r="E2" s="1"/>
      <c r="F2" s="1"/>
      <c r="G2" s="1"/>
      <c r="H2" s="1"/>
    </row>
    <row r="3" spans="10:14" ht="15">
      <c r="J3" s="203" t="s">
        <v>127</v>
      </c>
      <c r="K3" s="203"/>
      <c r="L3" s="203"/>
      <c r="M3" s="203"/>
      <c r="N3" s="203"/>
    </row>
    <row r="4" ht="15">
      <c r="J4" s="77"/>
    </row>
    <row r="5" ht="15">
      <c r="J5" s="77"/>
    </row>
    <row r="6" ht="15">
      <c r="J6" s="77"/>
    </row>
    <row r="7" spans="1:10" ht="15.75">
      <c r="A7" s="2"/>
      <c r="B7" s="2"/>
      <c r="C7" s="2"/>
      <c r="D7" s="2"/>
      <c r="E7" s="2"/>
      <c r="F7" s="2"/>
      <c r="G7" s="2"/>
      <c r="H7" s="2"/>
      <c r="J7" s="77"/>
    </row>
    <row r="8" spans="3:15" ht="15.75" customHeight="1">
      <c r="C8" s="213" t="s">
        <v>10</v>
      </c>
      <c r="D8" s="213"/>
      <c r="E8" s="213"/>
      <c r="F8" s="213"/>
      <c r="G8" s="213"/>
      <c r="H8" s="213"/>
      <c r="I8" s="213"/>
      <c r="J8" s="213"/>
      <c r="O8" s="202"/>
    </row>
    <row r="9" spans="3:15" ht="20.25">
      <c r="C9" s="213" t="s">
        <v>15</v>
      </c>
      <c r="D9" s="213"/>
      <c r="E9" s="213"/>
      <c r="F9" s="213"/>
      <c r="G9" s="213"/>
      <c r="H9" s="213"/>
      <c r="I9" s="213"/>
      <c r="J9" s="213"/>
      <c r="O9" s="202"/>
    </row>
    <row r="10" spans="1:15" ht="20.25">
      <c r="A10" s="2"/>
      <c r="B10" s="2"/>
      <c r="C10" s="213" t="s">
        <v>128</v>
      </c>
      <c r="D10" s="213"/>
      <c r="E10" s="213"/>
      <c r="F10" s="213"/>
      <c r="G10" s="213"/>
      <c r="H10" s="213"/>
      <c r="I10" s="213"/>
      <c r="J10" s="213"/>
      <c r="O10" s="202"/>
    </row>
    <row r="11" spans="1:15" ht="20.25">
      <c r="A11" s="2"/>
      <c r="B11" s="2"/>
      <c r="C11" s="213" t="s">
        <v>118</v>
      </c>
      <c r="D11" s="213"/>
      <c r="E11" s="213"/>
      <c r="F11" s="213"/>
      <c r="G11" s="213"/>
      <c r="H11" s="213"/>
      <c r="I11" s="213"/>
      <c r="J11" s="213"/>
      <c r="O11" s="202"/>
    </row>
    <row r="12" spans="1:15" ht="15.75">
      <c r="A12" s="2"/>
      <c r="B12" s="2"/>
      <c r="C12" s="2"/>
      <c r="O12" s="202"/>
    </row>
    <row r="13" spans="1:15" ht="15.75">
      <c r="A13" s="2"/>
      <c r="B13" s="2"/>
      <c r="C13" s="2"/>
      <c r="D13" s="2"/>
      <c r="E13" s="2"/>
      <c r="F13" s="2"/>
      <c r="G13" s="2"/>
      <c r="H13" s="2"/>
      <c r="J13" s="77"/>
      <c r="O13" s="202"/>
    </row>
    <row r="14" spans="1:15" ht="15.75">
      <c r="A14" s="2"/>
      <c r="H14" s="2"/>
      <c r="J14" s="77"/>
      <c r="O14" s="202"/>
    </row>
    <row r="15" spans="1:15" ht="15.75">
      <c r="A15" s="214" t="s">
        <v>132</v>
      </c>
      <c r="B15" s="214"/>
      <c r="C15" s="214"/>
      <c r="D15" s="214"/>
      <c r="E15" s="214"/>
      <c r="F15" s="214"/>
      <c r="O15" s="202"/>
    </row>
    <row r="16" spans="1:15" ht="15.75">
      <c r="A16" s="214" t="s">
        <v>82</v>
      </c>
      <c r="B16" s="214"/>
      <c r="C16" s="214"/>
      <c r="D16" s="214"/>
      <c r="E16" s="214"/>
      <c r="F16" s="214"/>
      <c r="O16" s="202"/>
    </row>
    <row r="17" spans="1:15" ht="15.75">
      <c r="A17" s="2"/>
      <c r="H17" s="2"/>
      <c r="J17" s="77"/>
      <c r="O17" s="202"/>
    </row>
    <row r="18" spans="1:15" ht="15.75">
      <c r="A18" s="2"/>
      <c r="B18" s="2"/>
      <c r="J18" s="77"/>
      <c r="O18" s="202"/>
    </row>
    <row r="19" spans="1:15" ht="15.75">
      <c r="A19" s="2"/>
      <c r="B19" s="2"/>
      <c r="C19" s="215" t="s">
        <v>129</v>
      </c>
      <c r="D19" s="216"/>
      <c r="E19" s="216"/>
      <c r="F19" s="216"/>
      <c r="G19" s="216"/>
      <c r="H19" s="216"/>
      <c r="I19" s="216"/>
      <c r="J19" s="216"/>
      <c r="O19" s="202"/>
    </row>
    <row r="20" spans="1:15" ht="15.75">
      <c r="A20" s="2"/>
      <c r="C20" s="216"/>
      <c r="D20" s="216"/>
      <c r="E20" s="216"/>
      <c r="F20" s="216"/>
      <c r="G20" s="216"/>
      <c r="H20" s="216"/>
      <c r="I20" s="216"/>
      <c r="J20" s="216"/>
      <c r="O20" s="202"/>
    </row>
    <row r="21" spans="1:15" ht="15.75">
      <c r="A21" s="2"/>
      <c r="C21" s="204"/>
      <c r="D21" s="204"/>
      <c r="E21" s="204"/>
      <c r="F21" s="204"/>
      <c r="G21" s="204"/>
      <c r="H21" s="204"/>
      <c r="I21" s="204"/>
      <c r="J21" s="204"/>
      <c r="O21" s="202"/>
    </row>
    <row r="22" spans="1:15" ht="15.75">
      <c r="A22" s="2"/>
      <c r="C22" s="204"/>
      <c r="D22" s="204"/>
      <c r="E22" s="204"/>
      <c r="F22" s="204"/>
      <c r="G22" s="204"/>
      <c r="H22" s="204"/>
      <c r="I22" s="204"/>
      <c r="J22" s="204"/>
      <c r="O22" s="202"/>
    </row>
    <row r="23" spans="1:15" ht="16.5" thickBot="1">
      <c r="A23" s="2"/>
      <c r="C23" s="204"/>
      <c r="D23" s="204"/>
      <c r="E23" s="204"/>
      <c r="F23" s="204"/>
      <c r="G23" s="204"/>
      <c r="H23" s="204"/>
      <c r="I23" s="204"/>
      <c r="J23" s="204"/>
      <c r="O23" s="202"/>
    </row>
    <row r="24" spans="1:15" ht="16.5" thickBot="1">
      <c r="A24" s="2"/>
      <c r="C24" s="157"/>
      <c r="D24" s="217" t="s">
        <v>1</v>
      </c>
      <c r="E24" s="218"/>
      <c r="F24" s="219"/>
      <c r="G24" s="220" t="s">
        <v>2</v>
      </c>
      <c r="H24" s="2"/>
      <c r="J24" s="77"/>
      <c r="O24" s="202"/>
    </row>
    <row r="25" spans="1:15" ht="15.75">
      <c r="A25" s="2"/>
      <c r="C25" s="205" t="s">
        <v>130</v>
      </c>
      <c r="D25" s="220" t="s">
        <v>3</v>
      </c>
      <c r="E25" s="220" t="s">
        <v>4</v>
      </c>
      <c r="F25" s="220" t="s">
        <v>5</v>
      </c>
      <c r="G25" s="221"/>
      <c r="J25" s="78"/>
      <c r="O25" s="202"/>
    </row>
    <row r="26" spans="1:15" ht="16.5" thickBot="1">
      <c r="A26" s="2"/>
      <c r="C26" s="91"/>
      <c r="D26" s="222"/>
      <c r="E26" s="222"/>
      <c r="F26" s="222"/>
      <c r="G26" s="222"/>
      <c r="J26" s="78"/>
      <c r="O26" s="202"/>
    </row>
    <row r="27" spans="1:15" ht="16.5" thickBot="1">
      <c r="A27" s="2"/>
      <c r="B27" s="2"/>
      <c r="C27" s="206" t="s">
        <v>131</v>
      </c>
      <c r="D27" s="87">
        <v>33.6</v>
      </c>
      <c r="E27" s="207">
        <v>37.6</v>
      </c>
      <c r="F27" s="208">
        <v>162.4</v>
      </c>
      <c r="G27" s="209">
        <v>1120</v>
      </c>
      <c r="J27" s="78"/>
      <c r="O27" s="202"/>
    </row>
    <row r="28" spans="1:15" ht="16.5" thickBot="1">
      <c r="A28" s="2"/>
      <c r="B28" s="2"/>
      <c r="C28" s="210"/>
      <c r="D28" s="211"/>
      <c r="E28" s="208"/>
      <c r="F28" s="212"/>
      <c r="G28" s="208"/>
      <c r="J28" s="78"/>
      <c r="O28" s="202"/>
    </row>
    <row r="29" spans="1:15" ht="15.75">
      <c r="A29" s="2"/>
      <c r="B29" s="2"/>
      <c r="C29" s="2"/>
      <c r="J29" s="78"/>
      <c r="O29" s="202"/>
    </row>
    <row r="30" spans="1:15" ht="15.75">
      <c r="A30" s="2"/>
      <c r="B30" s="2"/>
      <c r="C30" s="2"/>
      <c r="D30" s="2"/>
      <c r="E30" s="2"/>
      <c r="J30" s="78"/>
      <c r="O30" s="202"/>
    </row>
    <row r="31" spans="1:15" ht="15.75">
      <c r="A31" s="2"/>
      <c r="B31" s="2"/>
      <c r="C31" s="2"/>
      <c r="D31" s="2"/>
      <c r="E31" s="2"/>
      <c r="J31" s="78"/>
      <c r="O31" s="202"/>
    </row>
    <row r="32" spans="1:15" ht="15.75">
      <c r="A32" s="2"/>
      <c r="B32" s="2"/>
      <c r="C32" s="2"/>
      <c r="D32" s="2"/>
      <c r="E32" s="2"/>
      <c r="J32" s="78"/>
      <c r="O32" s="202"/>
    </row>
    <row r="33" spans="1:15" ht="15.75">
      <c r="A33" s="2"/>
      <c r="B33" s="2"/>
      <c r="C33" s="2"/>
      <c r="D33" s="2"/>
      <c r="E33" s="2"/>
      <c r="O33" s="202"/>
    </row>
    <row r="34" spans="1:15" ht="15.75">
      <c r="A34" s="2"/>
      <c r="B34" s="2"/>
      <c r="C34" s="2"/>
      <c r="D34" s="2"/>
      <c r="E34" s="2"/>
      <c r="O34" s="202"/>
    </row>
    <row r="35" spans="1:15" ht="15.75">
      <c r="A35" s="2"/>
      <c r="B35" s="2"/>
      <c r="C35" s="2"/>
      <c r="D35" s="2"/>
      <c r="E35" s="2"/>
      <c r="F35" s="2"/>
      <c r="O35" s="202"/>
    </row>
    <row r="36" spans="1:15" ht="15.75">
      <c r="A36" s="2"/>
      <c r="B36" s="2"/>
      <c r="C36" s="2"/>
      <c r="D36" s="2"/>
      <c r="E36" s="2"/>
      <c r="O36" s="202"/>
    </row>
    <row r="37" spans="1:15" ht="15.75">
      <c r="A37" s="2"/>
      <c r="B37" s="2"/>
      <c r="C37" s="2"/>
      <c r="D37" s="2"/>
      <c r="E37" s="2"/>
      <c r="O37" s="202"/>
    </row>
    <row r="38" spans="1:15" ht="15.75">
      <c r="A38" s="2"/>
      <c r="B38" s="2"/>
      <c r="C38" s="2"/>
      <c r="D38" s="2"/>
      <c r="E38" s="2"/>
      <c r="O38" s="202"/>
    </row>
    <row r="39" spans="1:15" ht="15.75">
      <c r="A39" s="2"/>
      <c r="B39" s="2"/>
      <c r="C39" s="2"/>
      <c r="D39" s="2"/>
      <c r="E39" s="2"/>
      <c r="G39" s="78"/>
      <c r="O39" s="202"/>
    </row>
    <row r="40" spans="1:15" ht="15.75">
      <c r="A40" s="2"/>
      <c r="B40" s="2"/>
      <c r="C40" s="2"/>
      <c r="D40" s="2"/>
      <c r="E40" s="2"/>
      <c r="G40" s="78"/>
      <c r="O40" s="202"/>
    </row>
    <row r="41" ht="15">
      <c r="O41" s="202"/>
    </row>
    <row r="42" ht="15">
      <c r="O42" s="202"/>
    </row>
    <row r="43" spans="1:8" ht="15.75" thickBot="1">
      <c r="A43" s="232"/>
      <c r="B43" s="232"/>
      <c r="C43" s="232"/>
      <c r="D43" s="232"/>
      <c r="E43" s="232"/>
      <c r="F43" s="232"/>
      <c r="G43" s="232"/>
      <c r="H43" s="232"/>
    </row>
    <row r="44" spans="1:13" ht="15.75" customHeight="1" thickBot="1">
      <c r="A44" s="234" t="s">
        <v>11</v>
      </c>
      <c r="B44" s="234" t="s">
        <v>83</v>
      </c>
      <c r="C44" s="237" t="s">
        <v>14</v>
      </c>
      <c r="D44" s="234" t="s">
        <v>0</v>
      </c>
      <c r="E44" s="217" t="s">
        <v>1</v>
      </c>
      <c r="F44" s="218"/>
      <c r="G44" s="218"/>
      <c r="H44" s="220" t="s">
        <v>2</v>
      </c>
      <c r="I44" s="248" t="s">
        <v>37</v>
      </c>
      <c r="J44" s="249"/>
      <c r="K44" s="250"/>
      <c r="L44" s="256" t="s">
        <v>41</v>
      </c>
      <c r="M44" s="257"/>
    </row>
    <row r="45" spans="1:13" ht="15">
      <c r="A45" s="235"/>
      <c r="B45" s="235"/>
      <c r="C45" s="238"/>
      <c r="D45" s="235"/>
      <c r="E45" s="240" t="s">
        <v>3</v>
      </c>
      <c r="F45" s="220" t="s">
        <v>4</v>
      </c>
      <c r="G45" s="220" t="s">
        <v>5</v>
      </c>
      <c r="H45" s="221"/>
      <c r="I45" s="251" t="s">
        <v>38</v>
      </c>
      <c r="J45" s="251" t="s">
        <v>39</v>
      </c>
      <c r="K45" s="251" t="s">
        <v>40</v>
      </c>
      <c r="L45" s="258" t="s">
        <v>42</v>
      </c>
      <c r="M45" s="251" t="s">
        <v>43</v>
      </c>
    </row>
    <row r="46" spans="1:13" ht="15.75" thickBot="1">
      <c r="A46" s="236"/>
      <c r="B46" s="236"/>
      <c r="C46" s="239"/>
      <c r="D46" s="236"/>
      <c r="E46" s="241"/>
      <c r="F46" s="233"/>
      <c r="G46" s="233"/>
      <c r="H46" s="222"/>
      <c r="I46" s="252"/>
      <c r="J46" s="252"/>
      <c r="K46" s="252"/>
      <c r="L46" s="252"/>
      <c r="M46" s="252"/>
    </row>
    <row r="47" spans="1:13" ht="19.5" customHeight="1" thickBot="1">
      <c r="A47" s="242" t="s">
        <v>84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4"/>
    </row>
    <row r="48" spans="1:13" ht="15.75" thickBot="1">
      <c r="A48" s="226" t="s">
        <v>12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8"/>
    </row>
    <row r="49" spans="1:14" ht="15.75" thickBot="1">
      <c r="A49" s="21" t="s">
        <v>18</v>
      </c>
      <c r="B49" s="22">
        <v>268</v>
      </c>
      <c r="C49" s="40" t="s">
        <v>20</v>
      </c>
      <c r="D49" s="89">
        <v>150</v>
      </c>
      <c r="E49" s="23">
        <v>4.65</v>
      </c>
      <c r="F49" s="24">
        <v>5.595</v>
      </c>
      <c r="G49" s="24">
        <v>23.14</v>
      </c>
      <c r="H49" s="24">
        <v>161.55</v>
      </c>
      <c r="I49" s="25">
        <v>0.06</v>
      </c>
      <c r="J49" s="86">
        <v>0.124</v>
      </c>
      <c r="K49" s="87">
        <v>1.035</v>
      </c>
      <c r="L49" s="88">
        <v>99.6</v>
      </c>
      <c r="M49" s="86">
        <v>0.33</v>
      </c>
      <c r="N49" s="98"/>
    </row>
    <row r="50" spans="1:13" ht="15.75" thickBot="1">
      <c r="A50" s="21" t="s">
        <v>18</v>
      </c>
      <c r="B50" s="9">
        <v>508</v>
      </c>
      <c r="C50" s="40" t="s">
        <v>25</v>
      </c>
      <c r="D50" s="23">
        <v>150</v>
      </c>
      <c r="E50" s="24">
        <v>2.7</v>
      </c>
      <c r="F50" s="24">
        <v>2.475</v>
      </c>
      <c r="G50" s="24">
        <v>18.75</v>
      </c>
      <c r="H50" s="25">
        <v>108</v>
      </c>
      <c r="I50" s="98">
        <v>0.03</v>
      </c>
      <c r="J50" s="99">
        <v>0.12</v>
      </c>
      <c r="K50" s="100">
        <v>0.975</v>
      </c>
      <c r="L50" s="99">
        <v>93</v>
      </c>
      <c r="M50" s="101">
        <v>0.6</v>
      </c>
    </row>
    <row r="51" spans="1:13" ht="15.75" thickBot="1">
      <c r="A51" s="21" t="s">
        <v>18</v>
      </c>
      <c r="B51" s="22">
        <v>117</v>
      </c>
      <c r="C51" s="40" t="s">
        <v>24</v>
      </c>
      <c r="D51" s="23">
        <v>25</v>
      </c>
      <c r="E51" s="24">
        <v>1.875</v>
      </c>
      <c r="F51" s="24">
        <v>0.725</v>
      </c>
      <c r="G51" s="24">
        <v>12.85</v>
      </c>
      <c r="H51" s="25">
        <v>65.5</v>
      </c>
      <c r="I51" s="86">
        <v>0.027</v>
      </c>
      <c r="J51" s="87">
        <v>0.07</v>
      </c>
      <c r="K51" s="88">
        <v>0</v>
      </c>
      <c r="L51" s="87">
        <v>4.75</v>
      </c>
      <c r="M51" s="89">
        <v>0.3</v>
      </c>
    </row>
    <row r="52" spans="1:13" ht="15.75" thickBot="1">
      <c r="A52" s="21" t="s">
        <v>18</v>
      </c>
      <c r="B52" s="22">
        <v>111</v>
      </c>
      <c r="C52" s="40" t="s">
        <v>23</v>
      </c>
      <c r="D52" s="23">
        <v>5</v>
      </c>
      <c r="E52" s="24">
        <v>0.03</v>
      </c>
      <c r="F52" s="24">
        <v>4.13</v>
      </c>
      <c r="G52" s="24">
        <v>0.04</v>
      </c>
      <c r="H52" s="25">
        <v>37.4</v>
      </c>
      <c r="I52" s="98">
        <v>0</v>
      </c>
      <c r="J52" s="99">
        <v>0.005</v>
      </c>
      <c r="K52" s="100">
        <v>0</v>
      </c>
      <c r="L52" s="99">
        <v>0.6</v>
      </c>
      <c r="M52" s="101">
        <v>0.01</v>
      </c>
    </row>
    <row r="53" spans="1:13" ht="15.75" thickBot="1">
      <c r="A53" s="55"/>
      <c r="B53" s="55"/>
      <c r="C53" s="27"/>
      <c r="D53" s="28">
        <f>SUM(D49:D52)</f>
        <v>330</v>
      </c>
      <c r="E53" s="37">
        <f aca="true" t="shared" si="0" ref="E53:M53">SUM(E49:E52)</f>
        <v>9.255</v>
      </c>
      <c r="F53" s="37">
        <f t="shared" si="0"/>
        <v>12.925</v>
      </c>
      <c r="G53" s="37">
        <f>SUM(G49:G52)</f>
        <v>54.78</v>
      </c>
      <c r="H53" s="79">
        <f t="shared" si="0"/>
        <v>372.45</v>
      </c>
      <c r="I53" s="106">
        <f>SUM(I49:I52)</f>
        <v>0.11699999999999999</v>
      </c>
      <c r="J53" s="106">
        <f t="shared" si="0"/>
        <v>0.319</v>
      </c>
      <c r="K53" s="106">
        <f t="shared" si="0"/>
        <v>2.01</v>
      </c>
      <c r="L53" s="106">
        <f t="shared" si="0"/>
        <v>197.95</v>
      </c>
      <c r="M53" s="107">
        <f t="shared" si="0"/>
        <v>1.24</v>
      </c>
    </row>
    <row r="54" spans="1:13" ht="15.75" customHeight="1" thickBot="1">
      <c r="A54" s="223" t="s">
        <v>13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5"/>
    </row>
    <row r="55" spans="1:14" ht="15.75" thickBot="1">
      <c r="A55" s="5" t="s">
        <v>18</v>
      </c>
      <c r="B55" s="6">
        <v>118</v>
      </c>
      <c r="C55" s="42" t="s">
        <v>45</v>
      </c>
      <c r="D55" s="13">
        <v>40</v>
      </c>
      <c r="E55" s="24">
        <v>0.16</v>
      </c>
      <c r="F55" s="24">
        <v>0.16</v>
      </c>
      <c r="G55" s="24">
        <v>3.92</v>
      </c>
      <c r="H55" s="50">
        <v>18.8</v>
      </c>
      <c r="I55" s="90">
        <v>0.011</v>
      </c>
      <c r="J55" s="95">
        <v>0.08</v>
      </c>
      <c r="K55" s="90">
        <v>4</v>
      </c>
      <c r="L55" s="95">
        <v>6.4</v>
      </c>
      <c r="M55" s="156">
        <v>0.88</v>
      </c>
      <c r="N55" s="166"/>
    </row>
    <row r="56" spans="1:14" ht="15.75" thickBot="1">
      <c r="A56" s="112"/>
      <c r="B56" s="6"/>
      <c r="C56" s="168"/>
      <c r="D56" s="15">
        <f aca="true" t="shared" si="1" ref="D56:M56">D55</f>
        <v>40</v>
      </c>
      <c r="E56" s="29">
        <f t="shared" si="1"/>
        <v>0.16</v>
      </c>
      <c r="F56" s="29">
        <f t="shared" si="1"/>
        <v>0.16</v>
      </c>
      <c r="G56" s="29">
        <f t="shared" si="1"/>
        <v>3.92</v>
      </c>
      <c r="H56" s="169">
        <f t="shared" si="1"/>
        <v>18.8</v>
      </c>
      <c r="I56" s="107">
        <f t="shared" si="1"/>
        <v>0.011</v>
      </c>
      <c r="J56" s="140">
        <f t="shared" si="1"/>
        <v>0.08</v>
      </c>
      <c r="K56" s="106">
        <f t="shared" si="1"/>
        <v>4</v>
      </c>
      <c r="L56" s="170">
        <f t="shared" si="1"/>
        <v>6.4</v>
      </c>
      <c r="M56" s="106">
        <f t="shared" si="1"/>
        <v>0.88</v>
      </c>
      <c r="N56" s="166"/>
    </row>
    <row r="57" spans="1:13" ht="15.75" thickBot="1">
      <c r="A57" s="253" t="s">
        <v>6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5"/>
    </row>
    <row r="58" spans="1:13" ht="29.25" thickBot="1">
      <c r="A58" s="56" t="s">
        <v>59</v>
      </c>
      <c r="B58" s="56">
        <v>27</v>
      </c>
      <c r="C58" s="144" t="s">
        <v>58</v>
      </c>
      <c r="D58" s="57">
        <v>45</v>
      </c>
      <c r="E58" s="138">
        <v>0.855</v>
      </c>
      <c r="F58" s="57">
        <v>4.545</v>
      </c>
      <c r="G58" s="57">
        <v>2.655</v>
      </c>
      <c r="H58" s="57">
        <v>54.9</v>
      </c>
      <c r="I58" s="138">
        <v>0.031</v>
      </c>
      <c r="J58" s="57">
        <v>0.022</v>
      </c>
      <c r="K58" s="138">
        <v>2.07</v>
      </c>
      <c r="L58" s="57">
        <v>2.9</v>
      </c>
      <c r="M58" s="147">
        <v>0.27</v>
      </c>
    </row>
    <row r="59" spans="1:14" ht="15.75" thickBot="1">
      <c r="A59" s="142" t="s">
        <v>59</v>
      </c>
      <c r="B59" s="22">
        <v>127</v>
      </c>
      <c r="C59" s="145" t="s">
        <v>94</v>
      </c>
      <c r="D59" s="53">
        <v>150</v>
      </c>
      <c r="E59" s="54">
        <v>0.75</v>
      </c>
      <c r="F59" s="54">
        <v>0.15</v>
      </c>
      <c r="G59" s="54">
        <v>0</v>
      </c>
      <c r="H59" s="54">
        <v>4.35</v>
      </c>
      <c r="I59" s="132">
        <v>0.015</v>
      </c>
      <c r="J59" s="132">
        <v>0.03</v>
      </c>
      <c r="K59" s="87">
        <v>0</v>
      </c>
      <c r="L59" s="87">
        <v>7.5</v>
      </c>
      <c r="M59" s="133">
        <v>0</v>
      </c>
      <c r="N59" s="101"/>
    </row>
    <row r="60" spans="1:13" ht="15.75" thickBot="1">
      <c r="A60" s="6" t="s">
        <v>18</v>
      </c>
      <c r="B60" s="143">
        <v>297</v>
      </c>
      <c r="C60" s="146" t="s">
        <v>21</v>
      </c>
      <c r="D60" s="137">
        <v>120</v>
      </c>
      <c r="E60" s="148">
        <v>1.52</v>
      </c>
      <c r="F60" s="148">
        <v>0.536</v>
      </c>
      <c r="G60" s="149">
        <v>23.23</v>
      </c>
      <c r="H60" s="49">
        <v>115.92</v>
      </c>
      <c r="I60" s="95">
        <v>0.045</v>
      </c>
      <c r="J60" s="95">
        <v>0.012</v>
      </c>
      <c r="K60" s="139">
        <v>0.012</v>
      </c>
      <c r="L60" s="139">
        <v>15.6</v>
      </c>
      <c r="M60" s="95">
        <v>0.624</v>
      </c>
    </row>
    <row r="61" spans="1:13" ht="15.75" thickBot="1">
      <c r="A61" s="8" t="s">
        <v>18</v>
      </c>
      <c r="B61" s="9">
        <v>417</v>
      </c>
      <c r="C61" s="45" t="s">
        <v>107</v>
      </c>
      <c r="D61" s="10">
        <v>60</v>
      </c>
      <c r="E61" s="19">
        <v>9</v>
      </c>
      <c r="F61" s="19">
        <v>6.4</v>
      </c>
      <c r="G61" s="19">
        <v>5.5</v>
      </c>
      <c r="H61" s="17">
        <v>113</v>
      </c>
      <c r="I61" s="86">
        <v>0.063</v>
      </c>
      <c r="J61" s="87">
        <v>0.51</v>
      </c>
      <c r="K61" s="88">
        <v>0.5</v>
      </c>
      <c r="L61" s="87">
        <v>22.2</v>
      </c>
      <c r="M61" s="89">
        <v>0.68</v>
      </c>
    </row>
    <row r="62" spans="1:18" ht="15.75" thickBot="1">
      <c r="A62" s="8" t="s">
        <v>18</v>
      </c>
      <c r="B62" s="6">
        <v>465</v>
      </c>
      <c r="C62" s="42" t="s">
        <v>73</v>
      </c>
      <c r="D62" s="10">
        <v>30</v>
      </c>
      <c r="E62" s="19">
        <v>0.43</v>
      </c>
      <c r="F62" s="19">
        <v>0.72</v>
      </c>
      <c r="G62" s="19">
        <v>2.78</v>
      </c>
      <c r="H62" s="17">
        <v>19.41</v>
      </c>
      <c r="I62" s="90">
        <v>0.007</v>
      </c>
      <c r="J62" s="91">
        <v>0.005</v>
      </c>
      <c r="K62" s="92">
        <v>0.804</v>
      </c>
      <c r="L62" s="91">
        <v>2.94</v>
      </c>
      <c r="M62" s="93">
        <v>0.171</v>
      </c>
      <c r="R62" t="s">
        <v>47</v>
      </c>
    </row>
    <row r="63" spans="1:13" ht="15.75" thickBot="1">
      <c r="A63" s="153" t="s">
        <v>18</v>
      </c>
      <c r="B63" s="154">
        <v>538</v>
      </c>
      <c r="C63" s="155" t="s">
        <v>50</v>
      </c>
      <c r="D63" s="153">
        <v>150</v>
      </c>
      <c r="E63" s="153">
        <v>0.525</v>
      </c>
      <c r="F63" s="154">
        <v>0.225</v>
      </c>
      <c r="G63" s="154">
        <v>17.1</v>
      </c>
      <c r="H63" s="154">
        <v>72.75</v>
      </c>
      <c r="I63" s="156">
        <v>0.015</v>
      </c>
      <c r="J63" s="95">
        <v>0.09</v>
      </c>
      <c r="K63" s="157">
        <v>105</v>
      </c>
      <c r="L63" s="157">
        <v>18</v>
      </c>
      <c r="M63" s="157">
        <v>2.25</v>
      </c>
    </row>
    <row r="64" spans="1:13" ht="15.75" thickBot="1">
      <c r="A64" s="8" t="s">
        <v>18</v>
      </c>
      <c r="B64" s="8">
        <v>114</v>
      </c>
      <c r="C64" s="160" t="s">
        <v>19</v>
      </c>
      <c r="D64" s="162">
        <v>27.5</v>
      </c>
      <c r="E64" s="152">
        <v>2.09</v>
      </c>
      <c r="F64" s="152">
        <v>0.22</v>
      </c>
      <c r="G64" s="152">
        <v>13.53</v>
      </c>
      <c r="H64" s="152">
        <v>64.62</v>
      </c>
      <c r="I64" s="157">
        <v>0.03</v>
      </c>
      <c r="J64" s="92">
        <v>0.008</v>
      </c>
      <c r="K64" s="157">
        <v>0</v>
      </c>
      <c r="L64" s="157">
        <v>5.5</v>
      </c>
      <c r="M64" s="157">
        <v>0.302</v>
      </c>
    </row>
    <row r="65" spans="1:13" ht="15.75" thickBot="1">
      <c r="A65" s="158"/>
      <c r="B65" s="159"/>
      <c r="C65" s="161"/>
      <c r="D65" s="163">
        <f aca="true" t="shared" si="2" ref="D65:M65">SUM(D58:D64)</f>
        <v>582.5</v>
      </c>
      <c r="E65" s="164">
        <f t="shared" si="2"/>
        <v>15.17</v>
      </c>
      <c r="F65" s="164">
        <f t="shared" si="2"/>
        <v>12.796000000000001</v>
      </c>
      <c r="G65" s="164">
        <f t="shared" si="2"/>
        <v>64.795</v>
      </c>
      <c r="H65" s="164">
        <f t="shared" si="2"/>
        <v>444.95000000000005</v>
      </c>
      <c r="I65" s="107">
        <f t="shared" si="2"/>
        <v>0.206</v>
      </c>
      <c r="J65" s="107">
        <f t="shared" si="2"/>
        <v>0.677</v>
      </c>
      <c r="K65" s="107">
        <f t="shared" si="2"/>
        <v>108.386</v>
      </c>
      <c r="L65" s="107">
        <f t="shared" si="2"/>
        <v>74.64</v>
      </c>
      <c r="M65" s="107">
        <f t="shared" si="2"/>
        <v>4.297</v>
      </c>
    </row>
    <row r="66" spans="1:13" ht="15" customHeight="1" thickBot="1">
      <c r="A66" s="262" t="s">
        <v>61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4"/>
    </row>
    <row r="67" spans="1:13" ht="15.75" thickBot="1">
      <c r="A67" s="8" t="s">
        <v>18</v>
      </c>
      <c r="B67" s="9">
        <v>170</v>
      </c>
      <c r="C67" s="42" t="s">
        <v>108</v>
      </c>
      <c r="D67" s="13">
        <v>150</v>
      </c>
      <c r="E67" s="35">
        <v>3.615</v>
      </c>
      <c r="F67" s="35">
        <v>3.87</v>
      </c>
      <c r="G67" s="35">
        <v>12.39</v>
      </c>
      <c r="H67" s="36">
        <v>98.85</v>
      </c>
      <c r="I67" s="86">
        <v>0.045</v>
      </c>
      <c r="J67" s="87">
        <v>0.147</v>
      </c>
      <c r="K67" s="88">
        <v>0.145</v>
      </c>
      <c r="L67" s="87">
        <v>0.96</v>
      </c>
      <c r="M67" s="89">
        <v>0.195</v>
      </c>
    </row>
    <row r="68" spans="1:13" ht="15.75" thickBot="1">
      <c r="A68" s="8" t="s">
        <v>18</v>
      </c>
      <c r="B68" s="9">
        <v>574</v>
      </c>
      <c r="C68" s="42" t="s">
        <v>60</v>
      </c>
      <c r="D68" s="13">
        <v>60</v>
      </c>
      <c r="E68" s="35">
        <v>5.2</v>
      </c>
      <c r="F68" s="35">
        <v>9.8</v>
      </c>
      <c r="G68" s="35">
        <v>44.1</v>
      </c>
      <c r="H68" s="36">
        <v>285</v>
      </c>
      <c r="I68" s="98">
        <v>0.06</v>
      </c>
      <c r="J68" s="99">
        <v>0.05</v>
      </c>
      <c r="K68" s="100">
        <v>0</v>
      </c>
      <c r="L68" s="99">
        <v>12</v>
      </c>
      <c r="M68" s="101">
        <v>0.6</v>
      </c>
    </row>
    <row r="69" spans="1:13" ht="15.75" thickBot="1">
      <c r="A69" s="8" t="s">
        <v>18</v>
      </c>
      <c r="B69" s="9">
        <v>527</v>
      </c>
      <c r="C69" s="42" t="s">
        <v>16</v>
      </c>
      <c r="D69" s="13">
        <v>150</v>
      </c>
      <c r="E69" s="35">
        <v>0.375</v>
      </c>
      <c r="F69" s="35">
        <v>0</v>
      </c>
      <c r="G69" s="35">
        <v>20.25</v>
      </c>
      <c r="H69" s="36">
        <v>82.5</v>
      </c>
      <c r="I69" s="86">
        <v>0</v>
      </c>
      <c r="J69" s="87">
        <v>0</v>
      </c>
      <c r="K69" s="88">
        <v>0</v>
      </c>
      <c r="L69" s="87">
        <v>0.75</v>
      </c>
      <c r="M69" s="89">
        <v>0.075</v>
      </c>
    </row>
    <row r="70" spans="1:13" ht="15.75" thickBot="1">
      <c r="A70" s="8"/>
      <c r="B70" s="9"/>
      <c r="C70" s="42"/>
      <c r="D70" s="14">
        <f aca="true" t="shared" si="3" ref="D70:M70">SUM(D67:D69)</f>
        <v>360</v>
      </c>
      <c r="E70" s="33">
        <f t="shared" si="3"/>
        <v>9.190000000000001</v>
      </c>
      <c r="F70" s="33">
        <f t="shared" si="3"/>
        <v>13.670000000000002</v>
      </c>
      <c r="G70" s="33">
        <f t="shared" si="3"/>
        <v>76.74000000000001</v>
      </c>
      <c r="H70" s="48">
        <f t="shared" si="3"/>
        <v>466.35</v>
      </c>
      <c r="I70" s="108">
        <f t="shared" si="3"/>
        <v>0.105</v>
      </c>
      <c r="J70" s="108">
        <f t="shared" si="3"/>
        <v>0.197</v>
      </c>
      <c r="K70" s="128">
        <f t="shared" si="3"/>
        <v>0.145</v>
      </c>
      <c r="L70" s="108">
        <f t="shared" si="3"/>
        <v>13.71</v>
      </c>
      <c r="M70" s="109">
        <f t="shared" si="3"/>
        <v>0.8699999999999999</v>
      </c>
    </row>
    <row r="71" spans="1:13" ht="16.5" thickBot="1">
      <c r="A71" s="5"/>
      <c r="B71" s="6"/>
      <c r="C71" s="31" t="s">
        <v>8</v>
      </c>
      <c r="D71" s="33">
        <f aca="true" t="shared" si="4" ref="D71:M71">SUM(D53,D56,D65,D70,)</f>
        <v>1312.5</v>
      </c>
      <c r="E71" s="33">
        <f t="shared" si="4"/>
        <v>33.775000000000006</v>
      </c>
      <c r="F71" s="33">
        <f t="shared" si="4"/>
        <v>39.551</v>
      </c>
      <c r="G71" s="33">
        <f t="shared" si="4"/>
        <v>200.235</v>
      </c>
      <c r="H71" s="48">
        <f t="shared" si="4"/>
        <v>1302.5500000000002</v>
      </c>
      <c r="I71" s="108">
        <f t="shared" si="4"/>
        <v>0.43899999999999995</v>
      </c>
      <c r="J71" s="108">
        <f t="shared" si="4"/>
        <v>1.2730000000000001</v>
      </c>
      <c r="K71" s="108">
        <f t="shared" si="4"/>
        <v>114.541</v>
      </c>
      <c r="L71" s="108">
        <f t="shared" si="4"/>
        <v>292.7</v>
      </c>
      <c r="M71" s="109">
        <f t="shared" si="4"/>
        <v>7.287</v>
      </c>
    </row>
    <row r="72" spans="1:13" ht="19.5" customHeight="1" thickBot="1">
      <c r="A72" s="5"/>
      <c r="B72" s="6"/>
      <c r="C72" s="4" t="s">
        <v>9</v>
      </c>
      <c r="D72" s="13"/>
      <c r="E72" s="33">
        <f>E71*4/G71</f>
        <v>0.6747072190176543</v>
      </c>
      <c r="F72" s="33">
        <f>F71*4/G71</f>
        <v>0.7900916423202736</v>
      </c>
      <c r="G72" s="14">
        <v>4</v>
      </c>
      <c r="H72" s="15"/>
      <c r="I72" s="98"/>
      <c r="J72" s="99"/>
      <c r="K72" s="100"/>
      <c r="L72" s="99"/>
      <c r="M72" s="101"/>
    </row>
    <row r="73" spans="1:13" ht="19.5" thickBot="1">
      <c r="A73" s="229" t="s">
        <v>85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1"/>
    </row>
    <row r="74" spans="1:13" ht="15.75" thickBot="1">
      <c r="A74" s="226" t="s">
        <v>12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8"/>
    </row>
    <row r="75" spans="1:13" ht="15.75" thickBot="1">
      <c r="A75" s="21" t="s">
        <v>18</v>
      </c>
      <c r="B75" s="22">
        <v>266</v>
      </c>
      <c r="C75" s="40" t="s">
        <v>51</v>
      </c>
      <c r="D75" s="23">
        <v>150</v>
      </c>
      <c r="E75" s="24">
        <v>3.945</v>
      </c>
      <c r="F75" s="24">
        <v>8.745</v>
      </c>
      <c r="G75" s="24">
        <v>18.795</v>
      </c>
      <c r="H75" s="25">
        <v>169.65</v>
      </c>
      <c r="I75" s="94">
        <v>0.06</v>
      </c>
      <c r="J75" s="95">
        <v>0.103</v>
      </c>
      <c r="K75" s="96">
        <v>0.99</v>
      </c>
      <c r="L75" s="95">
        <v>94.95</v>
      </c>
      <c r="M75" s="97">
        <v>0.42</v>
      </c>
    </row>
    <row r="76" spans="1:13" ht="15.75" thickBot="1">
      <c r="A76" s="21" t="s">
        <v>18</v>
      </c>
      <c r="B76" s="22">
        <v>516</v>
      </c>
      <c r="C76" s="42" t="s">
        <v>26</v>
      </c>
      <c r="D76" s="13">
        <v>150</v>
      </c>
      <c r="E76" s="35">
        <v>1.05</v>
      </c>
      <c r="F76" s="35">
        <v>0</v>
      </c>
      <c r="G76" s="35">
        <v>21.75</v>
      </c>
      <c r="H76" s="36">
        <v>91.5</v>
      </c>
      <c r="I76" s="90">
        <v>0</v>
      </c>
      <c r="J76" s="91">
        <v>0</v>
      </c>
      <c r="K76" s="92">
        <v>0</v>
      </c>
      <c r="L76" s="91">
        <v>0.75</v>
      </c>
      <c r="M76" s="93">
        <v>0.075</v>
      </c>
    </row>
    <row r="77" spans="1:13" ht="15.75" thickBot="1">
      <c r="A77" s="21" t="s">
        <v>18</v>
      </c>
      <c r="B77" s="22">
        <v>117</v>
      </c>
      <c r="C77" s="40" t="s">
        <v>24</v>
      </c>
      <c r="D77" s="23">
        <v>25</v>
      </c>
      <c r="E77" s="24">
        <v>1.875</v>
      </c>
      <c r="F77" s="24">
        <v>0.725</v>
      </c>
      <c r="G77" s="24">
        <v>12.85</v>
      </c>
      <c r="H77" s="25">
        <v>65.5</v>
      </c>
      <c r="I77" s="86">
        <v>0.027</v>
      </c>
      <c r="J77" s="87">
        <v>0.07</v>
      </c>
      <c r="K77" s="88">
        <v>0</v>
      </c>
      <c r="L77" s="87">
        <v>4.75</v>
      </c>
      <c r="M77" s="89">
        <v>0.3</v>
      </c>
    </row>
    <row r="78" spans="1:14" ht="15.75" thickBot="1">
      <c r="A78" s="52" t="s">
        <v>18</v>
      </c>
      <c r="B78" s="21">
        <v>111</v>
      </c>
      <c r="C78" s="174" t="s">
        <v>33</v>
      </c>
      <c r="D78" s="53">
        <v>10</v>
      </c>
      <c r="E78" s="54">
        <v>2.56</v>
      </c>
      <c r="F78" s="141">
        <v>2.61</v>
      </c>
      <c r="G78" s="141">
        <v>0</v>
      </c>
      <c r="H78" s="177">
        <v>34.3</v>
      </c>
      <c r="I78" s="157">
        <v>0.003</v>
      </c>
      <c r="J78" s="95">
        <v>0.036</v>
      </c>
      <c r="K78" s="92">
        <v>0.07</v>
      </c>
      <c r="L78" s="91">
        <v>90</v>
      </c>
      <c r="M78" s="93">
        <v>0.02</v>
      </c>
      <c r="N78" s="166"/>
    </row>
    <row r="79" spans="1:13" ht="15.75" thickBot="1">
      <c r="A79" s="171"/>
      <c r="B79" s="172"/>
      <c r="C79" s="173"/>
      <c r="D79" s="175">
        <f aca="true" t="shared" si="5" ref="D79:M79">SUM(D75:D78)</f>
        <v>335</v>
      </c>
      <c r="E79" s="176">
        <f t="shared" si="5"/>
        <v>9.43</v>
      </c>
      <c r="F79" s="29">
        <f t="shared" si="5"/>
        <v>12.079999999999998</v>
      </c>
      <c r="G79" s="29">
        <f t="shared" si="5"/>
        <v>53.395</v>
      </c>
      <c r="H79" s="29">
        <f t="shared" si="5"/>
        <v>360.95</v>
      </c>
      <c r="I79" s="106">
        <f t="shared" si="5"/>
        <v>0.09</v>
      </c>
      <c r="J79" s="106">
        <f t="shared" si="5"/>
        <v>0.209</v>
      </c>
      <c r="K79" s="106">
        <f t="shared" si="5"/>
        <v>1.06</v>
      </c>
      <c r="L79" s="106">
        <f t="shared" si="5"/>
        <v>190.45</v>
      </c>
      <c r="M79" s="107">
        <f t="shared" si="5"/>
        <v>0.815</v>
      </c>
    </row>
    <row r="80" spans="1:14" ht="15.75" thickBot="1">
      <c r="A80" s="259" t="s">
        <v>13</v>
      </c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1"/>
      <c r="N80" s="166"/>
    </row>
    <row r="81" spans="1:14" ht="15.75" thickBot="1">
      <c r="A81" s="178" t="s">
        <v>18</v>
      </c>
      <c r="B81" s="21">
        <v>118</v>
      </c>
      <c r="C81" s="179" t="s">
        <v>46</v>
      </c>
      <c r="D81" s="192">
        <v>56</v>
      </c>
      <c r="E81" s="80">
        <v>0.36</v>
      </c>
      <c r="F81" s="193">
        <v>0.08</v>
      </c>
      <c r="G81" s="193">
        <v>3.2</v>
      </c>
      <c r="H81" s="193">
        <v>18.8</v>
      </c>
      <c r="I81" s="92">
        <v>0.016</v>
      </c>
      <c r="J81" s="95">
        <v>0.011</v>
      </c>
      <c r="K81" s="92">
        <v>24</v>
      </c>
      <c r="L81" s="94">
        <v>13.6</v>
      </c>
      <c r="M81" s="95">
        <v>0.12</v>
      </c>
      <c r="N81" s="165"/>
    </row>
    <row r="82" spans="1:13" ht="15.75" thickBot="1">
      <c r="A82" s="182"/>
      <c r="B82" s="22"/>
      <c r="C82" s="183"/>
      <c r="D82" s="184">
        <f aca="true" t="shared" si="6" ref="D82:M82">D81</f>
        <v>56</v>
      </c>
      <c r="E82" s="180">
        <f t="shared" si="6"/>
        <v>0.36</v>
      </c>
      <c r="F82" s="180">
        <f t="shared" si="6"/>
        <v>0.08</v>
      </c>
      <c r="G82" s="181">
        <f t="shared" si="6"/>
        <v>3.2</v>
      </c>
      <c r="H82" s="181">
        <f t="shared" si="6"/>
        <v>18.8</v>
      </c>
      <c r="I82" s="107">
        <f t="shared" si="6"/>
        <v>0.016</v>
      </c>
      <c r="J82" s="107">
        <f t="shared" si="6"/>
        <v>0.011</v>
      </c>
      <c r="K82" s="106">
        <f t="shared" si="6"/>
        <v>24</v>
      </c>
      <c r="L82" s="107">
        <f t="shared" si="6"/>
        <v>13.6</v>
      </c>
      <c r="M82" s="107">
        <f t="shared" si="6"/>
        <v>0.12</v>
      </c>
    </row>
    <row r="83" spans="1:13" ht="15.75" thickBot="1">
      <c r="A83" s="226" t="s">
        <v>6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8"/>
    </row>
    <row r="84" spans="1:13" ht="15.75" thickBot="1">
      <c r="A84" s="8" t="s">
        <v>18</v>
      </c>
      <c r="B84" s="9">
        <v>56</v>
      </c>
      <c r="C84" s="42" t="s">
        <v>103</v>
      </c>
      <c r="D84" s="10">
        <v>45</v>
      </c>
      <c r="E84" s="19">
        <v>8.76</v>
      </c>
      <c r="F84" s="19">
        <v>5.445</v>
      </c>
      <c r="G84" s="19">
        <v>3.195</v>
      </c>
      <c r="H84" s="17">
        <v>66.6</v>
      </c>
      <c r="I84" s="87">
        <v>0.09</v>
      </c>
      <c r="J84" s="87">
        <v>0.018</v>
      </c>
      <c r="K84" s="87">
        <v>2.475</v>
      </c>
      <c r="L84" s="87">
        <v>40.05</v>
      </c>
      <c r="M84" s="101">
        <v>0.54</v>
      </c>
    </row>
    <row r="85" spans="1:13" ht="15.75" thickBot="1">
      <c r="A85" s="5" t="s">
        <v>18</v>
      </c>
      <c r="B85" s="6">
        <v>160</v>
      </c>
      <c r="C85" s="42" t="s">
        <v>62</v>
      </c>
      <c r="D85" s="10">
        <v>150</v>
      </c>
      <c r="E85" s="19">
        <v>1.275</v>
      </c>
      <c r="F85" s="19">
        <v>3.06</v>
      </c>
      <c r="G85" s="19">
        <v>8.73</v>
      </c>
      <c r="H85" s="17">
        <v>67.5</v>
      </c>
      <c r="I85" s="98">
        <v>0.033</v>
      </c>
      <c r="J85" s="99">
        <v>0.024</v>
      </c>
      <c r="K85" s="100">
        <v>5.97</v>
      </c>
      <c r="L85" s="99">
        <v>15.75</v>
      </c>
      <c r="M85" s="87">
        <v>0.435</v>
      </c>
    </row>
    <row r="86" spans="1:13" ht="15.75" thickBot="1">
      <c r="A86" s="5" t="s">
        <v>18</v>
      </c>
      <c r="B86" s="6">
        <v>434</v>
      </c>
      <c r="C86" s="42" t="s">
        <v>17</v>
      </c>
      <c r="D86" s="10">
        <v>120</v>
      </c>
      <c r="E86" s="19">
        <v>2.52</v>
      </c>
      <c r="F86" s="19">
        <v>5.28</v>
      </c>
      <c r="G86" s="19">
        <v>13.08</v>
      </c>
      <c r="H86" s="17">
        <v>110.4</v>
      </c>
      <c r="I86" s="86">
        <v>0.108</v>
      </c>
      <c r="J86" s="87">
        <v>0.084</v>
      </c>
      <c r="K86" s="88">
        <v>4.08</v>
      </c>
      <c r="L86" s="87">
        <v>31.2</v>
      </c>
      <c r="M86" s="89">
        <v>0.84</v>
      </c>
    </row>
    <row r="87" spans="1:13" ht="15.75" thickBot="1">
      <c r="A87" s="21" t="s">
        <v>18</v>
      </c>
      <c r="B87" s="6">
        <v>347</v>
      </c>
      <c r="C87" s="42" t="s">
        <v>52</v>
      </c>
      <c r="D87" s="10">
        <v>60</v>
      </c>
      <c r="E87" s="19">
        <v>12.34</v>
      </c>
      <c r="F87" s="19">
        <v>7.8</v>
      </c>
      <c r="G87" s="19">
        <v>7.8</v>
      </c>
      <c r="H87" s="17">
        <v>150</v>
      </c>
      <c r="I87" s="102">
        <v>0.054</v>
      </c>
      <c r="J87" s="103">
        <v>0.048</v>
      </c>
      <c r="K87" s="104">
        <v>11.76</v>
      </c>
      <c r="L87" s="103">
        <v>20.4</v>
      </c>
      <c r="M87" s="105">
        <v>0.6</v>
      </c>
    </row>
    <row r="88" spans="1:13" ht="15.75" thickBot="1">
      <c r="A88" s="22" t="s">
        <v>18</v>
      </c>
      <c r="B88" s="21">
        <v>539</v>
      </c>
      <c r="C88" s="194" t="s">
        <v>32</v>
      </c>
      <c r="D88" s="23">
        <v>150</v>
      </c>
      <c r="E88" s="24">
        <v>0.07</v>
      </c>
      <c r="F88" s="24">
        <v>0</v>
      </c>
      <c r="G88" s="24">
        <v>15.52</v>
      </c>
      <c r="H88" s="25">
        <v>62.25</v>
      </c>
      <c r="I88" s="86">
        <v>0</v>
      </c>
      <c r="J88" s="87">
        <v>0</v>
      </c>
      <c r="K88" s="88">
        <v>0.9</v>
      </c>
      <c r="L88" s="87">
        <v>2.25</v>
      </c>
      <c r="M88" s="89">
        <v>0.15</v>
      </c>
    </row>
    <row r="89" spans="1:14" ht="15.75" thickBot="1">
      <c r="A89" s="8" t="s">
        <v>18</v>
      </c>
      <c r="B89" s="8">
        <v>114</v>
      </c>
      <c r="C89" s="150" t="s">
        <v>19</v>
      </c>
      <c r="D89" s="136">
        <v>27.5</v>
      </c>
      <c r="E89" s="152">
        <v>2.09</v>
      </c>
      <c r="F89" s="152">
        <v>0.22</v>
      </c>
      <c r="G89" s="151">
        <v>13.53</v>
      </c>
      <c r="H89" s="151">
        <v>64.62</v>
      </c>
      <c r="I89" s="157">
        <v>0.03</v>
      </c>
      <c r="J89" s="92">
        <v>0.008</v>
      </c>
      <c r="K89" s="157">
        <v>0</v>
      </c>
      <c r="L89" s="157">
        <v>5.5</v>
      </c>
      <c r="M89" s="157">
        <v>0.302</v>
      </c>
      <c r="N89" s="166"/>
    </row>
    <row r="90" spans="1:13" ht="15.75" thickBot="1">
      <c r="A90" s="16"/>
      <c r="B90" s="5"/>
      <c r="C90" s="43"/>
      <c r="D90" s="11">
        <f aca="true" t="shared" si="7" ref="D90:M90">SUM(D84:D89)</f>
        <v>552.5</v>
      </c>
      <c r="E90" s="164">
        <f t="shared" si="7"/>
        <v>27.055</v>
      </c>
      <c r="F90" s="164">
        <f t="shared" si="7"/>
        <v>21.805</v>
      </c>
      <c r="G90" s="38">
        <f t="shared" si="7"/>
        <v>61.855000000000004</v>
      </c>
      <c r="H90" s="82">
        <f t="shared" si="7"/>
        <v>521.37</v>
      </c>
      <c r="I90" s="106">
        <f t="shared" si="7"/>
        <v>0.31499999999999995</v>
      </c>
      <c r="J90" s="106">
        <f t="shared" si="7"/>
        <v>0.182</v>
      </c>
      <c r="K90" s="106">
        <f t="shared" si="7"/>
        <v>25.185</v>
      </c>
      <c r="L90" s="106">
        <f t="shared" si="7"/>
        <v>115.15</v>
      </c>
      <c r="M90" s="107">
        <f t="shared" si="7"/>
        <v>2.867</v>
      </c>
    </row>
    <row r="91" spans="1:13" ht="15.75" thickBot="1">
      <c r="A91" s="226" t="s">
        <v>61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8"/>
    </row>
    <row r="92" spans="1:13" ht="15.75" thickBot="1">
      <c r="A92" s="8" t="s">
        <v>18</v>
      </c>
      <c r="B92" s="9">
        <v>555</v>
      </c>
      <c r="C92" s="42" t="s">
        <v>104</v>
      </c>
      <c r="D92" s="13">
        <v>180</v>
      </c>
      <c r="E92" s="35">
        <v>13.5</v>
      </c>
      <c r="F92" s="35">
        <v>22.725</v>
      </c>
      <c r="G92" s="35">
        <v>69.63</v>
      </c>
      <c r="H92" s="36">
        <v>536.62</v>
      </c>
      <c r="I92" s="86">
        <v>0.19</v>
      </c>
      <c r="J92" s="87">
        <v>0.213</v>
      </c>
      <c r="K92" s="88">
        <v>1.237</v>
      </c>
      <c r="L92" s="87">
        <v>133.87</v>
      </c>
      <c r="M92" s="89">
        <v>1.35</v>
      </c>
    </row>
    <row r="93" spans="1:13" ht="15.75" thickBot="1">
      <c r="A93" s="8" t="s">
        <v>18</v>
      </c>
      <c r="B93" s="9">
        <v>504</v>
      </c>
      <c r="C93" s="42" t="s">
        <v>44</v>
      </c>
      <c r="D93" s="10">
        <v>150</v>
      </c>
      <c r="E93" s="19">
        <v>0.075</v>
      </c>
      <c r="F93" s="19">
        <v>0</v>
      </c>
      <c r="G93" s="19">
        <v>11.4</v>
      </c>
      <c r="H93" s="17">
        <v>45.75</v>
      </c>
      <c r="I93" s="86">
        <v>0</v>
      </c>
      <c r="J93" s="87">
        <v>0</v>
      </c>
      <c r="K93" s="88">
        <v>2.1</v>
      </c>
      <c r="L93" s="87">
        <v>10.65</v>
      </c>
      <c r="M93" s="89">
        <v>0.3</v>
      </c>
    </row>
    <row r="94" spans="1:14" ht="19.5" customHeight="1" thickBot="1">
      <c r="A94" s="5"/>
      <c r="B94" s="6"/>
      <c r="C94" s="42"/>
      <c r="D94" s="14">
        <f aca="true" t="shared" si="8" ref="D94:M94">SUM(D92:D93)</f>
        <v>330</v>
      </c>
      <c r="E94" s="14">
        <f t="shared" si="8"/>
        <v>13.575</v>
      </c>
      <c r="F94" s="14">
        <f t="shared" si="8"/>
        <v>22.725</v>
      </c>
      <c r="G94" s="14">
        <f t="shared" si="8"/>
        <v>81.03</v>
      </c>
      <c r="H94" s="14">
        <f t="shared" si="8"/>
        <v>582.37</v>
      </c>
      <c r="I94" s="14">
        <f t="shared" si="8"/>
        <v>0.19</v>
      </c>
      <c r="J94" s="14">
        <f t="shared" si="8"/>
        <v>0.213</v>
      </c>
      <c r="K94" s="14">
        <f t="shared" si="8"/>
        <v>3.337</v>
      </c>
      <c r="L94" s="14">
        <f t="shared" si="8"/>
        <v>144.52</v>
      </c>
      <c r="M94" s="14">
        <f t="shared" si="8"/>
        <v>1.6500000000000001</v>
      </c>
      <c r="N94" s="165"/>
    </row>
    <row r="95" spans="1:13" ht="16.5" thickBot="1">
      <c r="A95" s="5"/>
      <c r="B95" s="6"/>
      <c r="C95" s="31" t="s">
        <v>8</v>
      </c>
      <c r="D95" s="14">
        <f aca="true" t="shared" si="9" ref="D95:M95">SUM(D79,D82,D90,D94,)</f>
        <v>1273.5</v>
      </c>
      <c r="E95" s="33">
        <f t="shared" si="9"/>
        <v>50.42</v>
      </c>
      <c r="F95" s="33">
        <f t="shared" si="9"/>
        <v>56.69</v>
      </c>
      <c r="G95" s="33">
        <f t="shared" si="9"/>
        <v>199.48000000000002</v>
      </c>
      <c r="H95" s="48">
        <f t="shared" si="9"/>
        <v>1483.49</v>
      </c>
      <c r="I95" s="108">
        <f t="shared" si="9"/>
        <v>0.611</v>
      </c>
      <c r="J95" s="108">
        <f t="shared" si="9"/>
        <v>0.615</v>
      </c>
      <c r="K95" s="108">
        <f t="shared" si="9"/>
        <v>53.582</v>
      </c>
      <c r="L95" s="108">
        <f t="shared" si="9"/>
        <v>463.72</v>
      </c>
      <c r="M95" s="109">
        <f t="shared" si="9"/>
        <v>5.452</v>
      </c>
    </row>
    <row r="96" spans="1:13" ht="19.5" customHeight="1" thickBot="1">
      <c r="A96" s="5"/>
      <c r="B96" s="6"/>
      <c r="C96" s="4" t="s">
        <v>9</v>
      </c>
      <c r="D96" s="13"/>
      <c r="E96" s="33">
        <f>E95*4/G95</f>
        <v>1.01102867455384</v>
      </c>
      <c r="F96" s="33">
        <f>F95*4/G95</f>
        <v>1.1367555644676157</v>
      </c>
      <c r="G96" s="14">
        <v>4</v>
      </c>
      <c r="H96" s="15"/>
      <c r="I96" s="98"/>
      <c r="J96" s="99"/>
      <c r="K96" s="100"/>
      <c r="L96" s="99"/>
      <c r="M96" s="101"/>
    </row>
    <row r="97" spans="1:13" ht="19.5" thickBot="1">
      <c r="A97" s="229" t="s">
        <v>86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1"/>
    </row>
    <row r="98" spans="1:13" ht="15.75" thickBot="1">
      <c r="A98" s="52" t="s">
        <v>18</v>
      </c>
      <c r="B98" s="119">
        <v>273</v>
      </c>
      <c r="C98" s="186" t="s">
        <v>99</v>
      </c>
      <c r="D98" s="119">
        <v>150</v>
      </c>
      <c r="E98" s="120">
        <v>5.85</v>
      </c>
      <c r="F98" s="119">
        <v>7.095</v>
      </c>
      <c r="G98" s="120">
        <v>26.85</v>
      </c>
      <c r="H98" s="119">
        <v>212.7</v>
      </c>
      <c r="I98" s="86">
        <v>0.142</v>
      </c>
      <c r="J98" s="87">
        <v>0.133</v>
      </c>
      <c r="K98" s="88">
        <v>1.095</v>
      </c>
      <c r="L98" s="87">
        <v>108.45</v>
      </c>
      <c r="M98" s="89">
        <v>0.9</v>
      </c>
    </row>
    <row r="99" spans="1:13" ht="15.75" thickBot="1">
      <c r="A99" s="21" t="s">
        <v>18</v>
      </c>
      <c r="B99" s="22">
        <v>516</v>
      </c>
      <c r="C99" s="46" t="s">
        <v>74</v>
      </c>
      <c r="D99" s="23">
        <v>150</v>
      </c>
      <c r="E99" s="24">
        <v>1.05</v>
      </c>
      <c r="F99" s="24">
        <v>0</v>
      </c>
      <c r="G99" s="24">
        <v>21.75</v>
      </c>
      <c r="H99" s="25">
        <v>91.5</v>
      </c>
      <c r="I99" s="122">
        <v>0</v>
      </c>
      <c r="J99" s="122">
        <v>0</v>
      </c>
      <c r="K99" s="122">
        <v>0</v>
      </c>
      <c r="L99" s="122">
        <v>0.75</v>
      </c>
      <c r="M99" s="122">
        <v>0.075</v>
      </c>
    </row>
    <row r="100" spans="1:13" ht="15.75" thickBot="1">
      <c r="A100" s="21" t="s">
        <v>18</v>
      </c>
      <c r="B100" s="22">
        <v>117</v>
      </c>
      <c r="C100" s="40" t="s">
        <v>24</v>
      </c>
      <c r="D100" s="23">
        <v>25</v>
      </c>
      <c r="E100" s="24">
        <v>1.875</v>
      </c>
      <c r="F100" s="24">
        <v>0.725</v>
      </c>
      <c r="G100" s="24">
        <v>12.85</v>
      </c>
      <c r="H100" s="25">
        <v>65.5</v>
      </c>
      <c r="I100" s="86">
        <v>0.027</v>
      </c>
      <c r="J100" s="87">
        <v>0.07</v>
      </c>
      <c r="K100" s="88">
        <v>0</v>
      </c>
      <c r="L100" s="87">
        <v>4.75</v>
      </c>
      <c r="M100" s="89">
        <v>0.3</v>
      </c>
    </row>
    <row r="101" spans="1:14" ht="15.75" thickBot="1">
      <c r="A101" s="21" t="s">
        <v>18</v>
      </c>
      <c r="B101" s="22">
        <v>111</v>
      </c>
      <c r="C101" s="40" t="s">
        <v>23</v>
      </c>
      <c r="D101" s="23">
        <v>5</v>
      </c>
      <c r="E101" s="24">
        <v>0.03</v>
      </c>
      <c r="F101" s="24">
        <v>4.13</v>
      </c>
      <c r="G101" s="24">
        <v>0.04</v>
      </c>
      <c r="H101" s="25">
        <v>37.4</v>
      </c>
      <c r="I101" s="98">
        <v>0</v>
      </c>
      <c r="J101" s="99">
        <v>0.005</v>
      </c>
      <c r="K101" s="100">
        <v>0</v>
      </c>
      <c r="L101" s="133">
        <v>0.6</v>
      </c>
      <c r="M101" s="87">
        <v>0.01</v>
      </c>
      <c r="N101" s="166"/>
    </row>
    <row r="102" spans="1:13" ht="15.75" customHeight="1" thickBot="1">
      <c r="A102" s="55"/>
      <c r="B102" s="55"/>
      <c r="C102" s="44"/>
      <c r="D102" s="28">
        <f>SUM(D98:D101)</f>
        <v>330</v>
      </c>
      <c r="E102" s="37">
        <f>SUM(E98:E101)</f>
        <v>8.804999999999998</v>
      </c>
      <c r="F102" s="28">
        <f aca="true" t="shared" si="10" ref="F102:M102">SUM(F98:F101)</f>
        <v>11.95</v>
      </c>
      <c r="G102" s="28">
        <f t="shared" si="10"/>
        <v>61.49</v>
      </c>
      <c r="H102" s="29">
        <f t="shared" si="10"/>
        <v>407.09999999999997</v>
      </c>
      <c r="I102" s="109">
        <f t="shared" si="10"/>
        <v>0.16899999999999998</v>
      </c>
      <c r="J102" s="109">
        <f t="shared" si="10"/>
        <v>0.20800000000000002</v>
      </c>
      <c r="K102" s="109">
        <f t="shared" si="10"/>
        <v>1.095</v>
      </c>
      <c r="L102" s="109">
        <f t="shared" si="10"/>
        <v>114.55</v>
      </c>
      <c r="M102" s="198">
        <f t="shared" si="10"/>
        <v>1.285</v>
      </c>
    </row>
    <row r="103" spans="1:13" ht="15.75" thickBot="1">
      <c r="A103" s="223" t="s">
        <v>13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5"/>
    </row>
    <row r="104" spans="1:13" ht="15.75" thickBot="1">
      <c r="A104" s="21" t="s">
        <v>18</v>
      </c>
      <c r="B104" s="22">
        <v>118</v>
      </c>
      <c r="C104" s="41" t="s">
        <v>57</v>
      </c>
      <c r="D104" s="30">
        <v>56</v>
      </c>
      <c r="E104" s="34">
        <v>0.32</v>
      </c>
      <c r="F104" s="34">
        <v>0.08</v>
      </c>
      <c r="G104" s="34">
        <v>3</v>
      </c>
      <c r="H104" s="80">
        <v>15.2</v>
      </c>
      <c r="I104" s="86">
        <v>0.024</v>
      </c>
      <c r="J104" s="87">
        <v>0.011</v>
      </c>
      <c r="K104" s="88">
        <v>15.2</v>
      </c>
      <c r="L104" s="87">
        <v>14</v>
      </c>
      <c r="M104" s="89">
        <v>0.04</v>
      </c>
    </row>
    <row r="105" spans="1:13" ht="15.75" thickBot="1">
      <c r="A105" s="5"/>
      <c r="B105" s="6"/>
      <c r="C105" s="43"/>
      <c r="D105" s="14">
        <f>SUM(D104)</f>
        <v>56</v>
      </c>
      <c r="E105" s="14">
        <f>SUM(E104:E104)</f>
        <v>0.32</v>
      </c>
      <c r="F105" s="14">
        <f>SUM(F104:F104)</f>
        <v>0.08</v>
      </c>
      <c r="G105" s="14">
        <f>SUM(G104:G104)</f>
        <v>3</v>
      </c>
      <c r="H105" s="83">
        <f>SUM(H104:H104)</f>
        <v>15.2</v>
      </c>
      <c r="I105" s="108">
        <f>SUM(I104)</f>
        <v>0.024</v>
      </c>
      <c r="J105" s="108">
        <f>SUM(J104)</f>
        <v>0.011</v>
      </c>
      <c r="K105" s="108">
        <f>SUM(K104)</f>
        <v>15.2</v>
      </c>
      <c r="L105" s="108">
        <f>SUM(L104)</f>
        <v>14</v>
      </c>
      <c r="M105" s="109">
        <f>SUM(M104)</f>
        <v>0.04</v>
      </c>
    </row>
    <row r="106" spans="1:13" ht="15.75" thickBot="1">
      <c r="A106" s="226" t="s">
        <v>6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8"/>
    </row>
    <row r="107" spans="1:13" ht="30" thickBot="1">
      <c r="A107" s="8" t="s">
        <v>18</v>
      </c>
      <c r="B107" s="9">
        <v>31</v>
      </c>
      <c r="C107" s="42" t="s">
        <v>63</v>
      </c>
      <c r="D107" s="10">
        <v>45</v>
      </c>
      <c r="E107" s="19">
        <v>0.405</v>
      </c>
      <c r="F107" s="19">
        <v>2.295</v>
      </c>
      <c r="G107" s="19">
        <v>1.62</v>
      </c>
      <c r="H107" s="17">
        <v>28.8</v>
      </c>
      <c r="I107" s="86">
        <v>0.018</v>
      </c>
      <c r="J107" s="87">
        <v>0.013</v>
      </c>
      <c r="K107" s="88">
        <v>6.345</v>
      </c>
      <c r="L107" s="87">
        <v>7.65</v>
      </c>
      <c r="M107" s="89">
        <v>0.315</v>
      </c>
    </row>
    <row r="108" spans="1:13" ht="15.75" thickBot="1">
      <c r="A108" s="8" t="s">
        <v>18</v>
      </c>
      <c r="B108" s="22">
        <v>136</v>
      </c>
      <c r="C108" s="46" t="s">
        <v>54</v>
      </c>
      <c r="D108" s="23">
        <v>150</v>
      </c>
      <c r="E108" s="24">
        <v>1.305</v>
      </c>
      <c r="F108" s="24">
        <v>2.67</v>
      </c>
      <c r="G108" s="24">
        <v>7.215</v>
      </c>
      <c r="H108" s="25">
        <v>58.2</v>
      </c>
      <c r="I108" s="98">
        <v>0.039</v>
      </c>
      <c r="J108" s="99">
        <v>0.037</v>
      </c>
      <c r="K108" s="100">
        <v>5.505</v>
      </c>
      <c r="L108" s="99">
        <v>22.65</v>
      </c>
      <c r="M108" s="101">
        <v>0.915</v>
      </c>
    </row>
    <row r="109" spans="1:13" ht="15.75" thickBot="1">
      <c r="A109" s="8" t="s">
        <v>18</v>
      </c>
      <c r="B109" s="9">
        <v>375</v>
      </c>
      <c r="C109" s="45" t="s">
        <v>64</v>
      </c>
      <c r="D109" s="10">
        <v>180</v>
      </c>
      <c r="E109" s="19">
        <v>13.68</v>
      </c>
      <c r="F109" s="19">
        <v>13.392</v>
      </c>
      <c r="G109" s="19">
        <v>35.424</v>
      </c>
      <c r="H109" s="17">
        <v>316.8</v>
      </c>
      <c r="I109" s="87">
        <v>0.005</v>
      </c>
      <c r="J109" s="87">
        <v>0.129</v>
      </c>
      <c r="K109" s="133">
        <v>0.288</v>
      </c>
      <c r="L109" s="87">
        <v>16.56</v>
      </c>
      <c r="M109" s="133">
        <v>2.016</v>
      </c>
    </row>
    <row r="110" spans="1:13" ht="15.75" thickBot="1">
      <c r="A110" s="8" t="s">
        <v>18</v>
      </c>
      <c r="B110" s="22">
        <v>529</v>
      </c>
      <c r="C110" s="41" t="s">
        <v>22</v>
      </c>
      <c r="D110" s="23">
        <v>150</v>
      </c>
      <c r="E110" s="24">
        <v>0.375</v>
      </c>
      <c r="F110" s="24">
        <v>0.15</v>
      </c>
      <c r="G110" s="24">
        <v>16.65</v>
      </c>
      <c r="H110" s="25">
        <v>69.75</v>
      </c>
      <c r="I110" s="98">
        <v>0.022</v>
      </c>
      <c r="J110" s="87">
        <v>0.015</v>
      </c>
      <c r="K110" s="87">
        <v>8.7</v>
      </c>
      <c r="L110" s="87">
        <v>14.25</v>
      </c>
      <c r="M110" s="87">
        <v>0.6</v>
      </c>
    </row>
    <row r="111" spans="1:14" ht="15.75" thickBot="1">
      <c r="A111" s="8" t="s">
        <v>18</v>
      </c>
      <c r="B111" s="8">
        <v>114</v>
      </c>
      <c r="C111" s="160" t="s">
        <v>19</v>
      </c>
      <c r="D111" s="162">
        <v>27.5</v>
      </c>
      <c r="E111" s="151">
        <v>2.09</v>
      </c>
      <c r="F111" s="151">
        <v>0.22</v>
      </c>
      <c r="G111" s="151">
        <v>13.53</v>
      </c>
      <c r="H111" s="151">
        <v>64.62</v>
      </c>
      <c r="I111" s="157">
        <v>0.03</v>
      </c>
      <c r="J111" s="92">
        <v>0.008</v>
      </c>
      <c r="K111" s="157">
        <v>0</v>
      </c>
      <c r="L111" s="157">
        <v>5.5</v>
      </c>
      <c r="M111" s="157">
        <v>0.302</v>
      </c>
      <c r="N111" s="166"/>
    </row>
    <row r="112" spans="1:13" ht="15.75" thickBot="1">
      <c r="A112" s="15"/>
      <c r="B112" s="5" t="s">
        <v>47</v>
      </c>
      <c r="C112" s="161" t="s">
        <v>47</v>
      </c>
      <c r="D112" s="163">
        <f aca="true" t="shared" si="11" ref="D112:M112">SUM(D107:D111)</f>
        <v>552.5</v>
      </c>
      <c r="E112" s="38">
        <f t="shared" si="11"/>
        <v>17.855</v>
      </c>
      <c r="F112" s="38">
        <f t="shared" si="11"/>
        <v>18.726999999999997</v>
      </c>
      <c r="G112" s="38">
        <f t="shared" si="11"/>
        <v>74.439</v>
      </c>
      <c r="H112" s="82">
        <f t="shared" si="11"/>
        <v>538.1700000000001</v>
      </c>
      <c r="I112" s="108">
        <f t="shared" si="11"/>
        <v>0.11399999999999999</v>
      </c>
      <c r="J112" s="108">
        <f t="shared" si="11"/>
        <v>0.202</v>
      </c>
      <c r="K112" s="108">
        <f t="shared" si="11"/>
        <v>20.838</v>
      </c>
      <c r="L112" s="108">
        <f t="shared" si="11"/>
        <v>66.61</v>
      </c>
      <c r="M112" s="109">
        <f t="shared" si="11"/>
        <v>4.148</v>
      </c>
    </row>
    <row r="113" spans="1:13" ht="15.75" thickBot="1">
      <c r="A113" s="226" t="s">
        <v>61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8"/>
    </row>
    <row r="114" spans="1:13" ht="15.75" thickBot="1">
      <c r="A114" s="21" t="s">
        <v>18</v>
      </c>
      <c r="B114" s="22">
        <v>319</v>
      </c>
      <c r="C114" s="40" t="s">
        <v>65</v>
      </c>
      <c r="D114" s="23">
        <v>180</v>
      </c>
      <c r="E114" s="24">
        <v>28.8</v>
      </c>
      <c r="F114" s="24">
        <v>29.7</v>
      </c>
      <c r="G114" s="24">
        <v>28.683</v>
      </c>
      <c r="H114" s="25">
        <v>510.03</v>
      </c>
      <c r="I114" s="132">
        <v>0.081</v>
      </c>
      <c r="J114" s="133">
        <v>0.612</v>
      </c>
      <c r="K114" s="134">
        <v>0.72</v>
      </c>
      <c r="L114" s="133">
        <v>356.4</v>
      </c>
      <c r="M114" s="135">
        <v>1.197</v>
      </c>
    </row>
    <row r="115" spans="1:14" ht="15.75" thickBot="1">
      <c r="A115" s="21" t="s">
        <v>18</v>
      </c>
      <c r="B115" s="22">
        <v>449</v>
      </c>
      <c r="C115" s="40" t="s">
        <v>66</v>
      </c>
      <c r="D115" s="23">
        <v>30</v>
      </c>
      <c r="E115" s="24">
        <v>0.78</v>
      </c>
      <c r="F115" s="24">
        <v>1.91</v>
      </c>
      <c r="G115" s="24">
        <v>4.71</v>
      </c>
      <c r="H115" s="50">
        <v>39.15</v>
      </c>
      <c r="I115" s="94">
        <v>0.01</v>
      </c>
      <c r="J115" s="95">
        <v>0.033</v>
      </c>
      <c r="K115" s="185">
        <v>0.219</v>
      </c>
      <c r="L115" s="94">
        <v>27.03</v>
      </c>
      <c r="M115" s="95">
        <v>0.045</v>
      </c>
      <c r="N115" s="166"/>
    </row>
    <row r="116" spans="1:13" ht="15.75" thickBot="1">
      <c r="A116" s="21" t="s">
        <v>18</v>
      </c>
      <c r="B116" s="22">
        <v>503</v>
      </c>
      <c r="C116" s="196" t="s">
        <v>69</v>
      </c>
      <c r="D116" s="23">
        <v>150</v>
      </c>
      <c r="E116" s="24">
        <v>0.075</v>
      </c>
      <c r="F116" s="24">
        <v>0</v>
      </c>
      <c r="G116" s="24">
        <v>11.25</v>
      </c>
      <c r="H116" s="25">
        <v>45</v>
      </c>
      <c r="I116" s="102">
        <v>0</v>
      </c>
      <c r="J116" s="103">
        <v>0</v>
      </c>
      <c r="K116" s="122">
        <v>0</v>
      </c>
      <c r="L116" s="103">
        <v>3.75</v>
      </c>
      <c r="M116" s="105">
        <v>0.3</v>
      </c>
    </row>
    <row r="117" spans="1:13" ht="15.75" thickBot="1">
      <c r="A117" s="5"/>
      <c r="B117" s="6"/>
      <c r="C117" s="42"/>
      <c r="D117" s="108">
        <f aca="true" t="shared" si="12" ref="D117:M117">SUM(D114:D116)</f>
        <v>360</v>
      </c>
      <c r="E117" s="108">
        <f t="shared" si="12"/>
        <v>29.655</v>
      </c>
      <c r="F117" s="108">
        <f t="shared" si="12"/>
        <v>31.61</v>
      </c>
      <c r="G117" s="108">
        <f t="shared" si="12"/>
        <v>44.643</v>
      </c>
      <c r="H117" s="109">
        <f t="shared" si="12"/>
        <v>594.18</v>
      </c>
      <c r="I117" s="109">
        <f t="shared" si="12"/>
        <v>0.091</v>
      </c>
      <c r="J117" s="109">
        <f t="shared" si="12"/>
        <v>0.645</v>
      </c>
      <c r="K117" s="109">
        <f t="shared" si="12"/>
        <v>0.939</v>
      </c>
      <c r="L117" s="109">
        <f t="shared" si="12"/>
        <v>387.17999999999995</v>
      </c>
      <c r="M117" s="109">
        <f t="shared" si="12"/>
        <v>1.542</v>
      </c>
    </row>
    <row r="118" spans="1:18" ht="16.5" thickBot="1">
      <c r="A118" s="5"/>
      <c r="B118" s="6"/>
      <c r="C118" s="31" t="s">
        <v>8</v>
      </c>
      <c r="D118" s="14">
        <f>SUM(D102,D105,D112+D117)</f>
        <v>1298.5</v>
      </c>
      <c r="E118" s="33">
        <f>SUM(E112+E105+E102+E117)</f>
        <v>56.635</v>
      </c>
      <c r="F118" s="33">
        <f>F112+F105+F102+F117</f>
        <v>62.36699999999999</v>
      </c>
      <c r="G118" s="33">
        <f>G112+G105+G102+G117</f>
        <v>183.572</v>
      </c>
      <c r="H118" s="48">
        <f>H112+H105+H102+H117</f>
        <v>1554.65</v>
      </c>
      <c r="I118" s="108">
        <f>SUM(I117,I112,I105,I102)</f>
        <v>0.39799999999999996</v>
      </c>
      <c r="J118" s="108">
        <f>SUM(J117,J112,J105,J102)</f>
        <v>1.066</v>
      </c>
      <c r="K118" s="108">
        <f>SUM(K117,K112,K105,K102)</f>
        <v>38.072</v>
      </c>
      <c r="L118" s="108">
        <f>SUM(L117,L112,L105,L102)</f>
        <v>582.3399999999999</v>
      </c>
      <c r="M118" s="109">
        <f>SUM(M117,M112,M105,M102)</f>
        <v>7.015</v>
      </c>
      <c r="R118" t="s">
        <v>49</v>
      </c>
    </row>
    <row r="119" spans="1:13" ht="19.5" customHeight="1" thickBot="1">
      <c r="A119" s="5"/>
      <c r="B119" s="6"/>
      <c r="C119" s="4" t="s">
        <v>9</v>
      </c>
      <c r="D119" s="13"/>
      <c r="E119" s="38">
        <f>E118*4/G118</f>
        <v>1.2340661974593075</v>
      </c>
      <c r="F119" s="38">
        <f>F118*4/G118</f>
        <v>1.358965419562896</v>
      </c>
      <c r="G119" s="11">
        <v>4</v>
      </c>
      <c r="H119" s="15"/>
      <c r="I119" s="98"/>
      <c r="J119" s="99"/>
      <c r="K119" s="100"/>
      <c r="L119" s="99"/>
      <c r="M119" s="101"/>
    </row>
    <row r="120" spans="1:13" ht="19.5" thickBot="1">
      <c r="A120" s="229" t="s">
        <v>88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1"/>
    </row>
    <row r="121" spans="1:13" ht="15.75" thickBot="1">
      <c r="A121" s="223" t="s">
        <v>12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5"/>
    </row>
    <row r="122" spans="1:13" ht="15.75" thickBot="1">
      <c r="A122" s="21" t="s">
        <v>18</v>
      </c>
      <c r="B122" s="22">
        <v>271</v>
      </c>
      <c r="C122" s="40" t="s">
        <v>67</v>
      </c>
      <c r="D122" s="23">
        <v>150</v>
      </c>
      <c r="E122" s="24">
        <v>4.65</v>
      </c>
      <c r="F122" s="24">
        <v>5.595</v>
      </c>
      <c r="G122" s="24">
        <v>27.75</v>
      </c>
      <c r="H122" s="25">
        <v>180</v>
      </c>
      <c r="I122" s="86">
        <v>0.061</v>
      </c>
      <c r="J122" s="87">
        <v>0.129</v>
      </c>
      <c r="K122" s="88">
        <v>0.975</v>
      </c>
      <c r="L122" s="87">
        <v>95.55</v>
      </c>
      <c r="M122" s="89">
        <v>0.9</v>
      </c>
    </row>
    <row r="123" spans="1:13" ht="15.75" thickBot="1">
      <c r="A123" s="8" t="s">
        <v>18</v>
      </c>
      <c r="B123" s="22">
        <v>514</v>
      </c>
      <c r="C123" s="40" t="s">
        <v>36</v>
      </c>
      <c r="D123" s="23">
        <v>150</v>
      </c>
      <c r="E123" s="24">
        <v>1.125</v>
      </c>
      <c r="F123" s="24">
        <v>0.975</v>
      </c>
      <c r="G123" s="24">
        <v>13.05</v>
      </c>
      <c r="H123" s="25">
        <v>65.25</v>
      </c>
      <c r="I123" s="86">
        <v>0.03</v>
      </c>
      <c r="J123" s="87">
        <v>0.052</v>
      </c>
      <c r="K123" s="88">
        <v>0.975</v>
      </c>
      <c r="L123" s="87">
        <v>48.75</v>
      </c>
      <c r="M123" s="89">
        <v>0.337</v>
      </c>
    </row>
    <row r="124" spans="1:14" ht="15.75" thickBot="1">
      <c r="A124" s="21" t="s">
        <v>18</v>
      </c>
      <c r="B124" s="22">
        <v>117</v>
      </c>
      <c r="C124" s="40" t="s">
        <v>24</v>
      </c>
      <c r="D124" s="23">
        <v>25</v>
      </c>
      <c r="E124" s="24">
        <v>1.875</v>
      </c>
      <c r="F124" s="24">
        <v>0.725</v>
      </c>
      <c r="G124" s="24">
        <v>12.85</v>
      </c>
      <c r="H124" s="25">
        <v>65.5</v>
      </c>
      <c r="I124" s="86">
        <v>0.027</v>
      </c>
      <c r="J124" s="87">
        <v>0.07</v>
      </c>
      <c r="K124" s="88">
        <v>0</v>
      </c>
      <c r="L124" s="87">
        <v>4.75</v>
      </c>
      <c r="M124" s="89">
        <v>0.3</v>
      </c>
      <c r="N124" s="131"/>
    </row>
    <row r="125" spans="1:14" ht="15.75" thickBot="1">
      <c r="A125" s="52" t="s">
        <v>18</v>
      </c>
      <c r="B125" s="21">
        <v>111</v>
      </c>
      <c r="C125" s="174" t="s">
        <v>33</v>
      </c>
      <c r="D125" s="53">
        <v>10</v>
      </c>
      <c r="E125" s="54">
        <v>2.56</v>
      </c>
      <c r="F125" s="54">
        <v>2.61</v>
      </c>
      <c r="G125" s="54">
        <v>0</v>
      </c>
      <c r="H125" s="177">
        <v>34.3</v>
      </c>
      <c r="I125" s="157">
        <v>0.003</v>
      </c>
      <c r="J125" s="95">
        <v>0.036</v>
      </c>
      <c r="K125" s="92">
        <v>0.07</v>
      </c>
      <c r="L125" s="91">
        <v>90</v>
      </c>
      <c r="M125" s="93">
        <v>0.02</v>
      </c>
      <c r="N125" s="166"/>
    </row>
    <row r="126" spans="1:13" ht="15.75" customHeight="1" thickBot="1">
      <c r="A126" s="55"/>
      <c r="B126" s="55"/>
      <c r="C126" s="44"/>
      <c r="D126" s="28">
        <f>SUM(D122:D125)</f>
        <v>335</v>
      </c>
      <c r="E126" s="28">
        <f aca="true" t="shared" si="13" ref="E126:M126">SUM(E122:E125)</f>
        <v>10.21</v>
      </c>
      <c r="F126" s="28">
        <f t="shared" si="13"/>
        <v>9.905</v>
      </c>
      <c r="G126" s="28">
        <f t="shared" si="13"/>
        <v>53.65</v>
      </c>
      <c r="H126" s="29">
        <f t="shared" si="13"/>
        <v>345.05</v>
      </c>
      <c r="I126" s="109">
        <f t="shared" si="13"/>
        <v>0.121</v>
      </c>
      <c r="J126" s="109">
        <f t="shared" si="13"/>
        <v>0.287</v>
      </c>
      <c r="K126" s="109">
        <f t="shared" si="13"/>
        <v>2.02</v>
      </c>
      <c r="L126" s="109">
        <f t="shared" si="13"/>
        <v>239.05</v>
      </c>
      <c r="M126" s="109">
        <f t="shared" si="13"/>
        <v>1.5570000000000002</v>
      </c>
    </row>
    <row r="127" spans="1:13" ht="15.75" thickBot="1">
      <c r="A127" s="223" t="s">
        <v>13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5"/>
    </row>
    <row r="128" spans="1:14" ht="15.75" thickBot="1">
      <c r="A128" s="21" t="s">
        <v>18</v>
      </c>
      <c r="B128" s="22">
        <v>536</v>
      </c>
      <c r="C128" s="42" t="s">
        <v>56</v>
      </c>
      <c r="D128" s="13">
        <v>150</v>
      </c>
      <c r="E128" s="35">
        <v>7.5</v>
      </c>
      <c r="F128" s="35">
        <v>4.8</v>
      </c>
      <c r="G128" s="35">
        <v>12.75</v>
      </c>
      <c r="H128" s="36">
        <v>135</v>
      </c>
      <c r="I128" s="87">
        <v>0.045</v>
      </c>
      <c r="J128" s="87">
        <v>0.225</v>
      </c>
      <c r="K128" s="100">
        <v>0.9</v>
      </c>
      <c r="L128" s="99">
        <v>178.5</v>
      </c>
      <c r="M128" s="101">
        <v>0.15</v>
      </c>
      <c r="N128" s="166"/>
    </row>
    <row r="129" spans="1:13" ht="15.75" thickBot="1">
      <c r="A129" s="5"/>
      <c r="B129" s="6"/>
      <c r="C129" s="12"/>
      <c r="D129" s="14">
        <f>SUM(D128)</f>
        <v>150</v>
      </c>
      <c r="E129" s="29">
        <f>SUM(E128:E128)</f>
        <v>7.5</v>
      </c>
      <c r="F129" s="29">
        <f>SUM(F128:F128)</f>
        <v>4.8</v>
      </c>
      <c r="G129" s="29">
        <f>SUM(G128:G128)</f>
        <v>12.75</v>
      </c>
      <c r="H129" s="29">
        <f>SUM(H128:H128)</f>
        <v>135</v>
      </c>
      <c r="I129" s="110">
        <f>SUM(I128)</f>
        <v>0.045</v>
      </c>
      <c r="J129" s="110">
        <f>SUM(J128)</f>
        <v>0.225</v>
      </c>
      <c r="K129" s="109">
        <f>SUM(K128)</f>
        <v>0.9</v>
      </c>
      <c r="L129" s="109">
        <f>SUM(L128)</f>
        <v>178.5</v>
      </c>
      <c r="M129" s="109">
        <f>SUM(M128)</f>
        <v>0.15</v>
      </c>
    </row>
    <row r="130" spans="1:13" s="58" customFormat="1" ht="15.75" thickBot="1">
      <c r="A130" s="226" t="s">
        <v>6</v>
      </c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8"/>
    </row>
    <row r="131" spans="1:13" s="58" customFormat="1" ht="15.75" thickBot="1">
      <c r="A131" s="56" t="s">
        <v>18</v>
      </c>
      <c r="B131" s="57">
        <v>35</v>
      </c>
      <c r="C131" s="60" t="s">
        <v>123</v>
      </c>
      <c r="D131" s="57">
        <v>45</v>
      </c>
      <c r="E131" s="59">
        <v>0.45</v>
      </c>
      <c r="F131" s="57">
        <v>3.24</v>
      </c>
      <c r="G131" s="59">
        <v>1.58</v>
      </c>
      <c r="H131" s="57">
        <v>37.35</v>
      </c>
      <c r="I131" s="138">
        <v>0.018</v>
      </c>
      <c r="J131" s="57">
        <v>0.018</v>
      </c>
      <c r="K131" s="138">
        <v>5.67</v>
      </c>
      <c r="L131" s="57">
        <v>13.95</v>
      </c>
      <c r="M131" s="147">
        <v>0.32</v>
      </c>
    </row>
    <row r="132" spans="1:13" ht="15.75" thickBot="1">
      <c r="A132" s="5" t="s">
        <v>18</v>
      </c>
      <c r="B132" s="6">
        <v>139</v>
      </c>
      <c r="C132" s="42" t="s">
        <v>81</v>
      </c>
      <c r="D132" s="10">
        <v>150</v>
      </c>
      <c r="E132" s="19">
        <v>1.23</v>
      </c>
      <c r="F132" s="19">
        <v>3.15</v>
      </c>
      <c r="G132" s="19">
        <v>9.75</v>
      </c>
      <c r="H132" s="17">
        <v>72.75</v>
      </c>
      <c r="I132" s="94">
        <v>0.054</v>
      </c>
      <c r="J132" s="95">
        <v>0.033</v>
      </c>
      <c r="K132" s="96">
        <v>4.605</v>
      </c>
      <c r="L132" s="95">
        <v>9.3</v>
      </c>
      <c r="M132" s="97">
        <v>0.555</v>
      </c>
    </row>
    <row r="133" spans="1:13" ht="15.75" thickBot="1">
      <c r="A133" s="8" t="s">
        <v>18</v>
      </c>
      <c r="B133" s="9">
        <v>374</v>
      </c>
      <c r="C133" s="42" t="s">
        <v>105</v>
      </c>
      <c r="D133" s="10">
        <v>180</v>
      </c>
      <c r="E133" s="19">
        <v>23.4</v>
      </c>
      <c r="F133" s="19">
        <v>20.88</v>
      </c>
      <c r="G133" s="19">
        <v>14.94</v>
      </c>
      <c r="H133" s="17">
        <v>341.1</v>
      </c>
      <c r="I133" s="86">
        <v>0.144</v>
      </c>
      <c r="J133" s="87">
        <v>0.207</v>
      </c>
      <c r="K133" s="88">
        <v>6.84</v>
      </c>
      <c r="L133" s="87">
        <v>3.15</v>
      </c>
      <c r="M133" s="89">
        <v>3.06</v>
      </c>
    </row>
    <row r="134" spans="1:13" ht="15.75" thickBot="1">
      <c r="A134" s="8" t="s">
        <v>18</v>
      </c>
      <c r="B134" s="9">
        <v>531</v>
      </c>
      <c r="C134" s="45" t="s">
        <v>98</v>
      </c>
      <c r="D134" s="10">
        <v>150</v>
      </c>
      <c r="E134" s="19">
        <v>0.225</v>
      </c>
      <c r="F134" s="19">
        <v>0</v>
      </c>
      <c r="G134" s="19">
        <v>15.075</v>
      </c>
      <c r="H134" s="17">
        <v>60.75</v>
      </c>
      <c r="I134" s="98">
        <v>0</v>
      </c>
      <c r="J134" s="99">
        <v>0</v>
      </c>
      <c r="K134" s="100">
        <v>0.6</v>
      </c>
      <c r="L134" s="99">
        <v>7.5</v>
      </c>
      <c r="M134" s="101">
        <v>0.45</v>
      </c>
    </row>
    <row r="135" spans="1:14" ht="15.75" thickBot="1">
      <c r="A135" s="8" t="s">
        <v>18</v>
      </c>
      <c r="B135" s="8">
        <v>114</v>
      </c>
      <c r="C135" s="160" t="s">
        <v>19</v>
      </c>
      <c r="D135" s="136">
        <v>27.5</v>
      </c>
      <c r="E135" s="151">
        <v>2.09</v>
      </c>
      <c r="F135" s="152">
        <v>0.22</v>
      </c>
      <c r="G135" s="152">
        <v>13.53</v>
      </c>
      <c r="H135" s="151">
        <v>64.62</v>
      </c>
      <c r="I135" s="95">
        <v>0.03</v>
      </c>
      <c r="J135" s="157">
        <v>0.008</v>
      </c>
      <c r="K135" s="95">
        <v>0</v>
      </c>
      <c r="L135" s="95">
        <v>5.5</v>
      </c>
      <c r="M135" s="95">
        <v>0.302</v>
      </c>
      <c r="N135" s="166"/>
    </row>
    <row r="136" spans="1:13" ht="15.75" thickBot="1">
      <c r="A136" s="16"/>
      <c r="B136" s="5"/>
      <c r="C136" s="63"/>
      <c r="D136" s="11">
        <f aca="true" t="shared" si="14" ref="D136:M136">SUM(D132:D135)</f>
        <v>507.5</v>
      </c>
      <c r="E136" s="38">
        <f t="shared" si="14"/>
        <v>26.945</v>
      </c>
      <c r="F136" s="164">
        <f t="shared" si="14"/>
        <v>24.249999999999996</v>
      </c>
      <c r="G136" s="164">
        <f t="shared" si="14"/>
        <v>53.295</v>
      </c>
      <c r="H136" s="82">
        <f t="shared" si="14"/>
        <v>539.22</v>
      </c>
      <c r="I136" s="110">
        <f t="shared" si="14"/>
        <v>0.22799999999999998</v>
      </c>
      <c r="J136" s="109">
        <f t="shared" si="14"/>
        <v>0.248</v>
      </c>
      <c r="K136" s="110">
        <f t="shared" si="14"/>
        <v>12.045</v>
      </c>
      <c r="L136" s="110">
        <f t="shared" si="14"/>
        <v>25.450000000000003</v>
      </c>
      <c r="M136" s="109">
        <f t="shared" si="14"/>
        <v>4.367</v>
      </c>
    </row>
    <row r="137" spans="1:13" ht="15.75" thickBot="1">
      <c r="A137" s="226" t="s">
        <v>7</v>
      </c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8"/>
    </row>
    <row r="138" spans="1:13" ht="15.75" thickBot="1">
      <c r="A138" s="21" t="s">
        <v>18</v>
      </c>
      <c r="B138" s="22">
        <v>222</v>
      </c>
      <c r="C138" s="40" t="s">
        <v>68</v>
      </c>
      <c r="D138" s="23">
        <v>180</v>
      </c>
      <c r="E138" s="24">
        <v>10.557</v>
      </c>
      <c r="F138" s="24">
        <v>18.243</v>
      </c>
      <c r="G138" s="24">
        <v>23.04</v>
      </c>
      <c r="H138" s="25">
        <v>298.8</v>
      </c>
      <c r="I138" s="94">
        <v>0.095</v>
      </c>
      <c r="J138" s="95">
        <v>0.18</v>
      </c>
      <c r="K138" s="96">
        <v>0.391</v>
      </c>
      <c r="L138" s="95">
        <v>144</v>
      </c>
      <c r="M138" s="97">
        <v>1.674</v>
      </c>
    </row>
    <row r="139" spans="1:13" ht="15.75" thickBot="1">
      <c r="A139" s="8" t="s">
        <v>18</v>
      </c>
      <c r="B139" s="9">
        <v>529</v>
      </c>
      <c r="C139" s="167" t="s">
        <v>102</v>
      </c>
      <c r="D139" s="10">
        <v>150</v>
      </c>
      <c r="E139" s="19">
        <v>0.225</v>
      </c>
      <c r="F139" s="19">
        <v>0</v>
      </c>
      <c r="G139" s="19">
        <v>15.075</v>
      </c>
      <c r="H139" s="17">
        <v>60.75</v>
      </c>
      <c r="I139" s="98">
        <v>0</v>
      </c>
      <c r="J139" s="99">
        <v>0</v>
      </c>
      <c r="K139" s="100">
        <v>0.6</v>
      </c>
      <c r="L139" s="99">
        <v>7.5</v>
      </c>
      <c r="M139" s="101">
        <v>0.45</v>
      </c>
    </row>
    <row r="140" spans="1:13" ht="15.75" thickBot="1">
      <c r="A140" s="8" t="s">
        <v>18</v>
      </c>
      <c r="B140" s="8">
        <v>114</v>
      </c>
      <c r="C140" s="150" t="s">
        <v>19</v>
      </c>
      <c r="D140" s="136">
        <v>27.5</v>
      </c>
      <c r="E140" s="151">
        <v>2.09</v>
      </c>
      <c r="F140" s="152">
        <v>0.22</v>
      </c>
      <c r="G140" s="152">
        <v>13.53</v>
      </c>
      <c r="H140" s="151">
        <v>64.62</v>
      </c>
      <c r="I140" s="95">
        <v>0.03</v>
      </c>
      <c r="J140" s="157">
        <v>0.008</v>
      </c>
      <c r="K140" s="95">
        <v>0</v>
      </c>
      <c r="L140" s="95">
        <v>5.5</v>
      </c>
      <c r="M140" s="95">
        <v>0.302</v>
      </c>
    </row>
    <row r="141" spans="1:13" ht="15.75" thickBot="1">
      <c r="A141" s="5"/>
      <c r="B141" s="6"/>
      <c r="C141" s="42"/>
      <c r="D141" s="14">
        <f aca="true" t="shared" si="15" ref="D141:M141">SUM(D138:D140)</f>
        <v>357.5</v>
      </c>
      <c r="E141" s="33">
        <f t="shared" si="15"/>
        <v>12.872</v>
      </c>
      <c r="F141" s="200">
        <f t="shared" si="15"/>
        <v>18.462999999999997</v>
      </c>
      <c r="G141" s="201">
        <f t="shared" si="15"/>
        <v>51.644999999999996</v>
      </c>
      <c r="H141" s="39">
        <f t="shared" si="15"/>
        <v>424.17</v>
      </c>
      <c r="I141" s="108">
        <f t="shared" si="15"/>
        <v>0.125</v>
      </c>
      <c r="J141" s="108">
        <f t="shared" si="15"/>
        <v>0.188</v>
      </c>
      <c r="K141" s="108">
        <f t="shared" si="15"/>
        <v>0.991</v>
      </c>
      <c r="L141" s="108">
        <f t="shared" si="15"/>
        <v>157</v>
      </c>
      <c r="M141" s="109">
        <f t="shared" si="15"/>
        <v>2.426</v>
      </c>
    </row>
    <row r="142" spans="1:13" ht="16.5" thickBot="1">
      <c r="A142" s="5"/>
      <c r="B142" s="6"/>
      <c r="C142" s="31" t="s">
        <v>8</v>
      </c>
      <c r="D142" s="14">
        <f>SUM(D126,D129,D136,D141)</f>
        <v>1350</v>
      </c>
      <c r="E142" s="14">
        <f>E141+E136+E129+E126</f>
        <v>57.527</v>
      </c>
      <c r="F142" s="14">
        <f>F141+F136+F129+F126</f>
        <v>57.41799999999999</v>
      </c>
      <c r="G142" s="14">
        <f>G141+G136+G129+G126</f>
        <v>171.34</v>
      </c>
      <c r="H142" s="83">
        <f>H141+H136+H129+H126</f>
        <v>1443.44</v>
      </c>
      <c r="I142" s="109">
        <f>SUM(I141,I136,I129,I126)</f>
        <v>0.5189999999999999</v>
      </c>
      <c r="J142" s="109">
        <f>SUM(J141,J136,J129,J126)</f>
        <v>0.948</v>
      </c>
      <c r="K142" s="109">
        <f>SUM(K141,K136,K129,K126)</f>
        <v>15.956</v>
      </c>
      <c r="L142" s="109">
        <f>SUM(L141,L136,L129,L126)</f>
        <v>600</v>
      </c>
      <c r="M142" s="109">
        <f>SUM(M141,M136,M129,M126)</f>
        <v>8.5</v>
      </c>
    </row>
    <row r="143" spans="1:13" ht="19.5" customHeight="1" thickBot="1">
      <c r="A143" s="5"/>
      <c r="B143" s="6"/>
      <c r="C143" s="4" t="s">
        <v>9</v>
      </c>
      <c r="D143" s="13"/>
      <c r="E143" s="38">
        <f>E142*4/G142</f>
        <v>1.3429905451149762</v>
      </c>
      <c r="F143" s="38">
        <f>F142*4/G142</f>
        <v>1.3404458970468074</v>
      </c>
      <c r="G143" s="11">
        <v>4</v>
      </c>
      <c r="H143" s="15"/>
      <c r="I143" s="86"/>
      <c r="J143" s="87"/>
      <c r="K143" s="88"/>
      <c r="L143" s="87"/>
      <c r="M143" s="89"/>
    </row>
    <row r="144" spans="1:13" ht="19.5" thickBot="1">
      <c r="A144" s="245" t="s">
        <v>89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7"/>
    </row>
    <row r="145" spans="1:13" ht="15.75" thickBot="1">
      <c r="A145" s="223" t="s">
        <v>12</v>
      </c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5"/>
    </row>
    <row r="146" spans="1:13" ht="15.75" customHeight="1" thickBot="1">
      <c r="A146" s="21" t="s">
        <v>18</v>
      </c>
      <c r="B146" s="22">
        <v>274</v>
      </c>
      <c r="C146" s="40" t="s">
        <v>119</v>
      </c>
      <c r="D146" s="23">
        <v>150</v>
      </c>
      <c r="E146" s="24">
        <v>4.15</v>
      </c>
      <c r="F146" s="24">
        <v>6.46</v>
      </c>
      <c r="G146" s="24">
        <v>24.3</v>
      </c>
      <c r="H146" s="25">
        <v>172.05</v>
      </c>
      <c r="I146" s="86">
        <v>0.048</v>
      </c>
      <c r="J146" s="87">
        <v>0.136</v>
      </c>
      <c r="K146" s="88">
        <v>1.155</v>
      </c>
      <c r="L146" s="87">
        <v>107.55</v>
      </c>
      <c r="M146" s="89">
        <v>0.33</v>
      </c>
    </row>
    <row r="147" spans="1:13" ht="15.75" customHeight="1" thickBot="1">
      <c r="A147" s="21" t="s">
        <v>18</v>
      </c>
      <c r="B147" s="9">
        <v>508</v>
      </c>
      <c r="C147" s="40" t="s">
        <v>25</v>
      </c>
      <c r="D147" s="23">
        <v>150</v>
      </c>
      <c r="E147" s="24">
        <v>2.7</v>
      </c>
      <c r="F147" s="24">
        <v>2.475</v>
      </c>
      <c r="G147" s="24">
        <v>18.75</v>
      </c>
      <c r="H147" s="25">
        <v>108</v>
      </c>
      <c r="I147" s="98">
        <v>0.03</v>
      </c>
      <c r="J147" s="99">
        <v>0.12</v>
      </c>
      <c r="K147" s="100">
        <v>0.975</v>
      </c>
      <c r="L147" s="99">
        <v>93</v>
      </c>
      <c r="M147" s="101">
        <v>0.6</v>
      </c>
    </row>
    <row r="148" spans="1:13" ht="15.75" thickBot="1">
      <c r="A148" s="21" t="s">
        <v>18</v>
      </c>
      <c r="B148" s="22">
        <v>117</v>
      </c>
      <c r="C148" s="40" t="s">
        <v>24</v>
      </c>
      <c r="D148" s="23">
        <v>25</v>
      </c>
      <c r="E148" s="24">
        <v>1.875</v>
      </c>
      <c r="F148" s="24">
        <v>0.725</v>
      </c>
      <c r="G148" s="24">
        <v>12.85</v>
      </c>
      <c r="H148" s="25">
        <v>65.5</v>
      </c>
      <c r="I148" s="86">
        <v>0.027</v>
      </c>
      <c r="J148" s="87">
        <v>0.07</v>
      </c>
      <c r="K148" s="88">
        <v>0</v>
      </c>
      <c r="L148" s="87">
        <v>4.75</v>
      </c>
      <c r="M148" s="89">
        <v>0.3</v>
      </c>
    </row>
    <row r="149" spans="1:13" ht="15.75" thickBot="1">
      <c r="A149" s="21" t="s">
        <v>18</v>
      </c>
      <c r="B149" s="22">
        <v>111</v>
      </c>
      <c r="C149" s="40" t="s">
        <v>23</v>
      </c>
      <c r="D149" s="23">
        <v>5</v>
      </c>
      <c r="E149" s="24">
        <v>0.03</v>
      </c>
      <c r="F149" s="24">
        <v>4.13</v>
      </c>
      <c r="G149" s="24">
        <v>0.04</v>
      </c>
      <c r="H149" s="25">
        <v>37.4</v>
      </c>
      <c r="I149" s="98">
        <v>0</v>
      </c>
      <c r="J149" s="99">
        <v>0.005</v>
      </c>
      <c r="K149" s="100">
        <v>0</v>
      </c>
      <c r="L149" s="99">
        <v>0.6</v>
      </c>
      <c r="M149" s="101">
        <v>0.01</v>
      </c>
    </row>
    <row r="150" spans="1:13" ht="15.75" customHeight="1" thickBot="1">
      <c r="A150" s="55"/>
      <c r="B150" s="55"/>
      <c r="C150" s="44"/>
      <c r="D150" s="28">
        <f>SUM(D146:D149)</f>
        <v>330</v>
      </c>
      <c r="E150" s="37">
        <f aca="true" t="shared" si="16" ref="E150:M150">SUM(E146:E149)</f>
        <v>8.755</v>
      </c>
      <c r="F150" s="37">
        <f t="shared" si="16"/>
        <v>13.79</v>
      </c>
      <c r="G150" s="37">
        <f t="shared" si="16"/>
        <v>55.94</v>
      </c>
      <c r="H150" s="29">
        <f t="shared" si="16"/>
        <v>382.95</v>
      </c>
      <c r="I150" s="108">
        <f t="shared" si="16"/>
        <v>0.105</v>
      </c>
      <c r="J150" s="108">
        <f t="shared" si="16"/>
        <v>0.331</v>
      </c>
      <c r="K150" s="108">
        <f t="shared" si="16"/>
        <v>2.13</v>
      </c>
      <c r="L150" s="108">
        <f t="shared" si="16"/>
        <v>205.9</v>
      </c>
      <c r="M150" s="109">
        <f t="shared" si="16"/>
        <v>1.24</v>
      </c>
    </row>
    <row r="151" spans="1:13" ht="15.75" thickBot="1">
      <c r="A151" s="223" t="s">
        <v>13</v>
      </c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5"/>
    </row>
    <row r="152" spans="1:14" ht="15.75" thickBot="1">
      <c r="A152" s="178" t="s">
        <v>18</v>
      </c>
      <c r="B152" s="21">
        <v>118</v>
      </c>
      <c r="C152" s="179" t="s">
        <v>46</v>
      </c>
      <c r="D152" s="192">
        <v>56</v>
      </c>
      <c r="E152" s="80">
        <v>0.36</v>
      </c>
      <c r="F152" s="193">
        <v>0.08</v>
      </c>
      <c r="G152" s="193">
        <v>3.2</v>
      </c>
      <c r="H152" s="193">
        <v>18.8</v>
      </c>
      <c r="I152" s="92">
        <v>0.016</v>
      </c>
      <c r="J152" s="95">
        <v>0.011</v>
      </c>
      <c r="K152" s="95">
        <v>24</v>
      </c>
      <c r="L152" s="94">
        <v>13.6</v>
      </c>
      <c r="M152" s="94">
        <v>0.12</v>
      </c>
      <c r="N152" s="166"/>
    </row>
    <row r="153" spans="1:13" ht="15.75" thickBot="1">
      <c r="A153" s="111"/>
      <c r="B153" s="112"/>
      <c r="C153" s="113"/>
      <c r="D153" s="130">
        <f>SUM(D152)</f>
        <v>56</v>
      </c>
      <c r="E153" s="114">
        <f>SUM(E152:E152)</f>
        <v>0.36</v>
      </c>
      <c r="F153" s="114">
        <f>SUM(F152:F152)</f>
        <v>0.08</v>
      </c>
      <c r="G153" s="114">
        <f>SUM(G152:G152)</f>
        <v>3.2</v>
      </c>
      <c r="H153" s="115">
        <f>SUM(H152:H152)</f>
        <v>18.8</v>
      </c>
      <c r="I153" s="109">
        <f>SUM(I152)</f>
        <v>0.016</v>
      </c>
      <c r="J153" s="110">
        <f>SUM(J152)</f>
        <v>0.011</v>
      </c>
      <c r="K153" s="110">
        <f>SUM(K152)</f>
        <v>24</v>
      </c>
      <c r="L153" s="110">
        <f>SUM(L152)</f>
        <v>13.6</v>
      </c>
      <c r="M153" s="109">
        <f>SUM(M152)</f>
        <v>0.12</v>
      </c>
    </row>
    <row r="154" spans="1:13" ht="15.75" thickBot="1">
      <c r="A154" s="226" t="s">
        <v>6</v>
      </c>
      <c r="B154" s="227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8"/>
    </row>
    <row r="155" spans="1:13" ht="15.75" thickBot="1">
      <c r="A155" s="8" t="s">
        <v>18</v>
      </c>
      <c r="B155" s="9" t="s">
        <v>48</v>
      </c>
      <c r="C155" s="42" t="s">
        <v>95</v>
      </c>
      <c r="D155" s="10">
        <v>150</v>
      </c>
      <c r="E155" s="19">
        <v>4.335</v>
      </c>
      <c r="F155" s="19">
        <v>3.93</v>
      </c>
      <c r="G155" s="19">
        <v>8.947</v>
      </c>
      <c r="H155" s="17">
        <v>88.56</v>
      </c>
      <c r="I155" s="86">
        <v>0.072</v>
      </c>
      <c r="J155" s="87">
        <v>0.043</v>
      </c>
      <c r="K155" s="88">
        <v>6.645</v>
      </c>
      <c r="L155" s="87">
        <v>9.75</v>
      </c>
      <c r="M155" s="89">
        <v>0.66</v>
      </c>
    </row>
    <row r="156" spans="1:13" ht="15.75" thickBot="1">
      <c r="A156" s="8" t="s">
        <v>18</v>
      </c>
      <c r="B156" s="9">
        <v>434</v>
      </c>
      <c r="C156" s="42" t="s">
        <v>90</v>
      </c>
      <c r="D156" s="10">
        <v>70</v>
      </c>
      <c r="E156" s="19">
        <v>1.47</v>
      </c>
      <c r="F156" s="19">
        <v>3.08</v>
      </c>
      <c r="G156" s="19">
        <v>7.63</v>
      </c>
      <c r="H156" s="17">
        <v>64.4</v>
      </c>
      <c r="I156" s="87">
        <v>0.063</v>
      </c>
      <c r="J156" s="99">
        <v>0.049</v>
      </c>
      <c r="K156" s="87">
        <v>2.38</v>
      </c>
      <c r="L156" s="99">
        <v>18.2</v>
      </c>
      <c r="M156" s="87">
        <v>0.49</v>
      </c>
    </row>
    <row r="157" spans="1:13" ht="15.75" thickBot="1">
      <c r="A157" s="8" t="s">
        <v>18</v>
      </c>
      <c r="B157" s="9">
        <v>428</v>
      </c>
      <c r="C157" s="42" t="s">
        <v>87</v>
      </c>
      <c r="D157" s="10">
        <v>50</v>
      </c>
      <c r="E157" s="19">
        <v>1.85</v>
      </c>
      <c r="F157" s="19">
        <v>1.8</v>
      </c>
      <c r="G157" s="19">
        <v>1.95</v>
      </c>
      <c r="H157" s="17">
        <v>31.5</v>
      </c>
      <c r="I157" s="87">
        <v>0.02</v>
      </c>
      <c r="J157" s="87">
        <v>0.015</v>
      </c>
      <c r="K157" s="87">
        <v>8.5</v>
      </c>
      <c r="L157" s="87">
        <v>30.5</v>
      </c>
      <c r="M157" s="87">
        <v>0.5</v>
      </c>
    </row>
    <row r="158" spans="1:13" ht="15.75" thickBot="1">
      <c r="A158" s="8" t="s">
        <v>18</v>
      </c>
      <c r="B158" s="9">
        <v>400</v>
      </c>
      <c r="C158" s="42" t="s">
        <v>110</v>
      </c>
      <c r="D158" s="10">
        <v>60</v>
      </c>
      <c r="E158" s="19">
        <v>6.24</v>
      </c>
      <c r="F158" s="19">
        <v>12.54</v>
      </c>
      <c r="G158" s="19">
        <v>0</v>
      </c>
      <c r="H158" s="17">
        <v>138</v>
      </c>
      <c r="I158" s="86">
        <v>0.084</v>
      </c>
      <c r="J158" s="87">
        <v>0.054</v>
      </c>
      <c r="K158" s="88">
        <v>0</v>
      </c>
      <c r="L158" s="87">
        <v>18.6</v>
      </c>
      <c r="M158" s="89">
        <v>0.96</v>
      </c>
    </row>
    <row r="159" spans="1:13" ht="15.75" thickBot="1">
      <c r="A159" s="8" t="s">
        <v>18</v>
      </c>
      <c r="B159" s="9">
        <v>539</v>
      </c>
      <c r="C159" s="45" t="s">
        <v>32</v>
      </c>
      <c r="D159" s="10">
        <v>150</v>
      </c>
      <c r="E159" s="19">
        <v>0.075</v>
      </c>
      <c r="F159" s="19">
        <v>0</v>
      </c>
      <c r="G159" s="19">
        <v>15.525</v>
      </c>
      <c r="H159" s="17">
        <v>62.25</v>
      </c>
      <c r="I159" s="86">
        <v>0</v>
      </c>
      <c r="J159" s="87">
        <v>0</v>
      </c>
      <c r="K159" s="88">
        <v>0.75</v>
      </c>
      <c r="L159" s="87">
        <v>30</v>
      </c>
      <c r="M159" s="89">
        <v>2.475</v>
      </c>
    </row>
    <row r="160" spans="1:13" ht="15.75" thickBot="1">
      <c r="A160" s="8" t="s">
        <v>18</v>
      </c>
      <c r="B160" s="8">
        <v>114</v>
      </c>
      <c r="C160" s="150" t="s">
        <v>19</v>
      </c>
      <c r="D160" s="136">
        <v>27.5</v>
      </c>
      <c r="E160" s="151">
        <v>2.09</v>
      </c>
      <c r="F160" s="151">
        <v>0.22</v>
      </c>
      <c r="G160" s="151">
        <v>13.53</v>
      </c>
      <c r="H160" s="151">
        <v>64.62</v>
      </c>
      <c r="I160" s="157">
        <v>0.03</v>
      </c>
      <c r="J160" s="95">
        <v>0.008</v>
      </c>
      <c r="K160" s="157">
        <v>0</v>
      </c>
      <c r="L160" s="157">
        <v>5.5</v>
      </c>
      <c r="M160" s="157">
        <v>0.302</v>
      </c>
    </row>
    <row r="161" spans="1:13" ht="15.75" thickBot="1">
      <c r="A161" s="16"/>
      <c r="B161" s="7"/>
      <c r="C161" s="43"/>
      <c r="D161" s="38">
        <f aca="true" t="shared" si="17" ref="D161:M161">SUM(D155:D160)</f>
        <v>507.5</v>
      </c>
      <c r="E161" s="38">
        <f t="shared" si="17"/>
        <v>16.06</v>
      </c>
      <c r="F161" s="38">
        <f t="shared" si="17"/>
        <v>21.57</v>
      </c>
      <c r="G161" s="38">
        <f t="shared" si="17"/>
        <v>47.582</v>
      </c>
      <c r="H161" s="38">
        <f t="shared" si="17"/>
        <v>449.33000000000004</v>
      </c>
      <c r="I161" s="164">
        <f t="shared" si="17"/>
        <v>0.269</v>
      </c>
      <c r="J161" s="195">
        <f t="shared" si="17"/>
        <v>0.169</v>
      </c>
      <c r="K161" s="164">
        <f t="shared" si="17"/>
        <v>18.275</v>
      </c>
      <c r="L161" s="164">
        <f t="shared" si="17"/>
        <v>112.55000000000001</v>
      </c>
      <c r="M161" s="164">
        <f t="shared" si="17"/>
        <v>5.387</v>
      </c>
    </row>
    <row r="162" spans="1:13" ht="15.75" thickBot="1">
      <c r="A162" s="226" t="s">
        <v>61</v>
      </c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8"/>
    </row>
    <row r="163" spans="1:13" ht="15.75" thickBot="1">
      <c r="A163" s="6" t="s">
        <v>18</v>
      </c>
      <c r="B163" s="143">
        <v>297</v>
      </c>
      <c r="C163" s="146" t="s">
        <v>21</v>
      </c>
      <c r="D163" s="137">
        <v>120</v>
      </c>
      <c r="E163" s="148">
        <v>1.52</v>
      </c>
      <c r="F163" s="148">
        <v>0.536</v>
      </c>
      <c r="G163" s="149">
        <v>23.23</v>
      </c>
      <c r="H163" s="49">
        <v>115.92</v>
      </c>
      <c r="I163" s="95">
        <v>0.045</v>
      </c>
      <c r="J163" s="95">
        <v>0.012</v>
      </c>
      <c r="K163" s="139">
        <v>0.012</v>
      </c>
      <c r="L163" s="139">
        <v>15.6</v>
      </c>
      <c r="M163" s="95">
        <v>0.624</v>
      </c>
    </row>
    <row r="164" spans="1:13" ht="15.75" thickBot="1">
      <c r="A164" s="8" t="s">
        <v>18</v>
      </c>
      <c r="B164" s="9">
        <v>306</v>
      </c>
      <c r="C164" s="42" t="s">
        <v>100</v>
      </c>
      <c r="D164" s="13">
        <v>40</v>
      </c>
      <c r="E164" s="35">
        <v>5.1</v>
      </c>
      <c r="F164" s="35">
        <v>4.6</v>
      </c>
      <c r="G164" s="35">
        <v>0.3</v>
      </c>
      <c r="H164" s="36">
        <v>63</v>
      </c>
      <c r="I164" s="98">
        <v>0.03</v>
      </c>
      <c r="J164" s="99">
        <v>0.18</v>
      </c>
      <c r="K164" s="100">
        <v>0</v>
      </c>
      <c r="L164" s="99">
        <v>22</v>
      </c>
      <c r="M164" s="101">
        <v>1</v>
      </c>
    </row>
    <row r="165" spans="1:13" ht="15.75" thickBot="1">
      <c r="A165" s="22" t="s">
        <v>18</v>
      </c>
      <c r="B165" s="21">
        <v>527</v>
      </c>
      <c r="C165" s="194" t="s">
        <v>16</v>
      </c>
      <c r="D165" s="23">
        <v>150</v>
      </c>
      <c r="E165" s="24">
        <v>0.42</v>
      </c>
      <c r="F165" s="24">
        <v>0</v>
      </c>
      <c r="G165" s="24">
        <v>20.25</v>
      </c>
      <c r="H165" s="25">
        <v>82.5</v>
      </c>
      <c r="I165" s="86">
        <v>0.007</v>
      </c>
      <c r="J165" s="87">
        <v>0.007</v>
      </c>
      <c r="K165" s="88">
        <v>0.375</v>
      </c>
      <c r="L165" s="87">
        <v>21</v>
      </c>
      <c r="M165" s="89">
        <v>1.125</v>
      </c>
    </row>
    <row r="166" spans="1:13" ht="15.75" thickBot="1">
      <c r="A166" s="9" t="s">
        <v>18</v>
      </c>
      <c r="B166" s="8">
        <v>114</v>
      </c>
      <c r="C166" s="42" t="s">
        <v>19</v>
      </c>
      <c r="D166" s="10">
        <v>25</v>
      </c>
      <c r="E166" s="19">
        <v>1.9</v>
      </c>
      <c r="F166" s="19">
        <v>0.2</v>
      </c>
      <c r="G166" s="19">
        <v>12.3</v>
      </c>
      <c r="H166" s="49">
        <v>58.75</v>
      </c>
      <c r="I166" s="90">
        <v>0.027</v>
      </c>
      <c r="J166" s="91">
        <v>0.007</v>
      </c>
      <c r="K166" s="95">
        <v>0</v>
      </c>
      <c r="L166" s="91">
        <v>5</v>
      </c>
      <c r="M166" s="95">
        <v>0.275</v>
      </c>
    </row>
    <row r="167" spans="1:14" ht="15.75" thickBot="1">
      <c r="A167" s="5"/>
      <c r="B167" s="6"/>
      <c r="C167" s="42"/>
      <c r="D167" s="14">
        <f aca="true" t="shared" si="18" ref="D167:M167">SUM(D163:D166)</f>
        <v>335</v>
      </c>
      <c r="E167" s="33">
        <f t="shared" si="18"/>
        <v>8.94</v>
      </c>
      <c r="F167" s="33">
        <f t="shared" si="18"/>
        <v>5.335999999999999</v>
      </c>
      <c r="G167" s="33">
        <f t="shared" si="18"/>
        <v>56.08</v>
      </c>
      <c r="H167" s="39">
        <f t="shared" si="18"/>
        <v>320.17</v>
      </c>
      <c r="I167" s="108">
        <f t="shared" si="18"/>
        <v>0.109</v>
      </c>
      <c r="J167" s="108">
        <f t="shared" si="18"/>
        <v>0.20600000000000002</v>
      </c>
      <c r="K167" s="108">
        <f t="shared" si="18"/>
        <v>0.387</v>
      </c>
      <c r="L167" s="108">
        <f t="shared" si="18"/>
        <v>63.6</v>
      </c>
      <c r="M167" s="109">
        <f t="shared" si="18"/>
        <v>3.024</v>
      </c>
      <c r="N167" s="166"/>
    </row>
    <row r="168" spans="1:13" ht="16.5" thickBot="1">
      <c r="A168" s="5"/>
      <c r="B168" s="6"/>
      <c r="C168" s="31" t="s">
        <v>8</v>
      </c>
      <c r="D168" s="14">
        <f>SUM(D150,D153,D161,D167)</f>
        <v>1228.5</v>
      </c>
      <c r="E168" s="33">
        <f>E167+E161+E153+E150</f>
        <v>34.115</v>
      </c>
      <c r="F168" s="33">
        <f>F167+F161+F153+F150</f>
        <v>40.775999999999996</v>
      </c>
      <c r="G168" s="33">
        <f>G167+G161+G153+G150</f>
        <v>162.80200000000002</v>
      </c>
      <c r="H168" s="48">
        <f>H167+H161+H153+H150</f>
        <v>1171.25</v>
      </c>
      <c r="I168" s="110">
        <f>SUM(I167,I161,I153,I150)</f>
        <v>0.499</v>
      </c>
      <c r="J168" s="110">
        <f>SUM(J167,J161,J153,J150)</f>
        <v>0.7170000000000001</v>
      </c>
      <c r="K168" s="110">
        <f>SUM(K167,K161,K153,K150)</f>
        <v>44.792</v>
      </c>
      <c r="L168" s="110">
        <f>SUM(L167,L161,L153,L150)</f>
        <v>395.65</v>
      </c>
      <c r="M168" s="109">
        <f>SUM(M167,M161,M153,M150)</f>
        <v>9.770999999999999</v>
      </c>
    </row>
    <row r="169" spans="1:13" ht="19.5" customHeight="1" thickBot="1">
      <c r="A169" s="5"/>
      <c r="B169" s="6"/>
      <c r="C169" s="4" t="s">
        <v>9</v>
      </c>
      <c r="D169" s="13"/>
      <c r="E169" s="33">
        <f>E168*4/G168</f>
        <v>0.8381960909571134</v>
      </c>
      <c r="F169" s="33">
        <f>F168*4/G168</f>
        <v>1.001855014066166</v>
      </c>
      <c r="G169" s="14">
        <v>4</v>
      </c>
      <c r="H169" s="15"/>
      <c r="I169" s="86"/>
      <c r="J169" s="87"/>
      <c r="K169" s="88"/>
      <c r="L169" s="87"/>
      <c r="M169" s="89"/>
    </row>
    <row r="170" spans="1:13" ht="19.5" thickBot="1">
      <c r="A170" s="229" t="s">
        <v>91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1"/>
    </row>
    <row r="171" spans="1:14" ht="15.75" thickBot="1">
      <c r="A171" s="223" t="s">
        <v>12</v>
      </c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5"/>
      <c r="N171" s="166"/>
    </row>
    <row r="172" spans="1:13" ht="15.75" thickBot="1">
      <c r="A172" s="21" t="s">
        <v>18</v>
      </c>
      <c r="B172" s="116">
        <v>270</v>
      </c>
      <c r="C172" s="187" t="s">
        <v>53</v>
      </c>
      <c r="D172" s="95">
        <v>150</v>
      </c>
      <c r="E172" s="95">
        <v>5.55</v>
      </c>
      <c r="F172" s="117">
        <v>5.61</v>
      </c>
      <c r="G172" s="95">
        <v>27.37</v>
      </c>
      <c r="H172" s="118">
        <v>182.25</v>
      </c>
      <c r="I172" s="98">
        <v>0.108</v>
      </c>
      <c r="J172" s="99">
        <v>0.138</v>
      </c>
      <c r="K172" s="100">
        <v>1.005</v>
      </c>
      <c r="L172" s="99">
        <v>102.15</v>
      </c>
      <c r="M172" s="101">
        <v>1.44</v>
      </c>
    </row>
    <row r="173" spans="1:13" ht="15.75" thickBot="1">
      <c r="A173" s="8" t="s">
        <v>18</v>
      </c>
      <c r="B173" s="9">
        <v>504</v>
      </c>
      <c r="C173" s="42" t="s">
        <v>44</v>
      </c>
      <c r="D173" s="10">
        <v>150</v>
      </c>
      <c r="E173" s="19">
        <v>0.075</v>
      </c>
      <c r="F173" s="19">
        <v>0</v>
      </c>
      <c r="G173" s="19">
        <v>11.4</v>
      </c>
      <c r="H173" s="17">
        <v>45.75</v>
      </c>
      <c r="I173" s="86">
        <v>0</v>
      </c>
      <c r="J173" s="87">
        <v>0</v>
      </c>
      <c r="K173" s="88">
        <v>2.1</v>
      </c>
      <c r="L173" s="87">
        <v>10.65</v>
      </c>
      <c r="M173" s="89">
        <v>0.3</v>
      </c>
    </row>
    <row r="174" spans="1:13" ht="15.75" thickBot="1">
      <c r="A174" s="21" t="s">
        <v>18</v>
      </c>
      <c r="B174" s="22">
        <v>117</v>
      </c>
      <c r="C174" s="40" t="s">
        <v>24</v>
      </c>
      <c r="D174" s="23">
        <v>25</v>
      </c>
      <c r="E174" s="24">
        <v>1.875</v>
      </c>
      <c r="F174" s="24">
        <v>0.725</v>
      </c>
      <c r="G174" s="24">
        <v>12.85</v>
      </c>
      <c r="H174" s="25">
        <v>65.5</v>
      </c>
      <c r="I174" s="86">
        <v>0.027</v>
      </c>
      <c r="J174" s="87">
        <v>0.07</v>
      </c>
      <c r="K174" s="88">
        <v>0</v>
      </c>
      <c r="L174" s="87">
        <v>4.75</v>
      </c>
      <c r="M174" s="89">
        <v>0.3</v>
      </c>
    </row>
    <row r="175" spans="1:14" ht="15.75" thickBot="1">
      <c r="A175" s="52" t="s">
        <v>18</v>
      </c>
      <c r="B175" s="21">
        <v>111</v>
      </c>
      <c r="C175" s="174" t="s">
        <v>33</v>
      </c>
      <c r="D175" s="53">
        <v>10</v>
      </c>
      <c r="E175" s="54">
        <v>2.56</v>
      </c>
      <c r="F175" s="54">
        <v>2.61</v>
      </c>
      <c r="G175" s="54">
        <v>0</v>
      </c>
      <c r="H175" s="177">
        <v>34.3</v>
      </c>
      <c r="I175" s="157">
        <v>0.003</v>
      </c>
      <c r="J175" s="95">
        <v>0.036</v>
      </c>
      <c r="K175" s="92">
        <v>0.07</v>
      </c>
      <c r="L175" s="95">
        <v>90</v>
      </c>
      <c r="M175" s="93">
        <v>0.02</v>
      </c>
      <c r="N175" s="166"/>
    </row>
    <row r="176" spans="1:13" ht="15.75" customHeight="1" thickBot="1">
      <c r="A176" s="55"/>
      <c r="B176" s="55"/>
      <c r="C176" s="44"/>
      <c r="D176" s="28">
        <f>SUM(D172:D175)</f>
        <v>335</v>
      </c>
      <c r="E176" s="37">
        <f aca="true" t="shared" si="19" ref="E176:M176">SUM(E172:E175)</f>
        <v>10.06</v>
      </c>
      <c r="F176" s="37">
        <f t="shared" si="19"/>
        <v>8.945</v>
      </c>
      <c r="G176" s="37">
        <f t="shared" si="19"/>
        <v>51.620000000000005</v>
      </c>
      <c r="H176" s="29">
        <f t="shared" si="19"/>
        <v>327.8</v>
      </c>
      <c r="I176" s="108">
        <f t="shared" si="19"/>
        <v>0.138</v>
      </c>
      <c r="J176" s="108">
        <f t="shared" si="19"/>
        <v>0.24400000000000002</v>
      </c>
      <c r="K176" s="108">
        <f t="shared" si="19"/>
        <v>3.175</v>
      </c>
      <c r="L176" s="108">
        <f t="shared" si="19"/>
        <v>207.55</v>
      </c>
      <c r="M176" s="109">
        <f t="shared" si="19"/>
        <v>2.06</v>
      </c>
    </row>
    <row r="177" spans="1:13" ht="15.75" thickBot="1">
      <c r="A177" s="223" t="s">
        <v>13</v>
      </c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5"/>
    </row>
    <row r="178" spans="1:14" ht="15.75" thickBot="1">
      <c r="A178" s="21" t="s">
        <v>18</v>
      </c>
      <c r="B178" s="22">
        <v>118</v>
      </c>
      <c r="C178" s="41" t="s">
        <v>45</v>
      </c>
      <c r="D178" s="30">
        <v>40</v>
      </c>
      <c r="E178" s="34">
        <v>0.16</v>
      </c>
      <c r="F178" s="34">
        <v>0.16</v>
      </c>
      <c r="G178" s="34">
        <v>3.92</v>
      </c>
      <c r="H178" s="80">
        <v>18.8</v>
      </c>
      <c r="I178" s="86">
        <v>0.011</v>
      </c>
      <c r="J178" s="87">
        <v>0.008</v>
      </c>
      <c r="K178" s="88">
        <v>4</v>
      </c>
      <c r="L178" s="87">
        <v>6.4</v>
      </c>
      <c r="M178" s="89">
        <v>0.88</v>
      </c>
      <c r="N178" s="166"/>
    </row>
    <row r="179" spans="1:13" ht="15.75" thickBot="1">
      <c r="A179" s="5"/>
      <c r="B179" s="6"/>
      <c r="C179" s="12"/>
      <c r="D179" s="14">
        <f aca="true" t="shared" si="20" ref="D179:M179">D178</f>
        <v>40</v>
      </c>
      <c r="E179" s="37">
        <f t="shared" si="20"/>
        <v>0.16</v>
      </c>
      <c r="F179" s="37">
        <f t="shared" si="20"/>
        <v>0.16</v>
      </c>
      <c r="G179" s="37">
        <f t="shared" si="20"/>
        <v>3.92</v>
      </c>
      <c r="H179" s="81">
        <f t="shared" si="20"/>
        <v>18.8</v>
      </c>
      <c r="I179" s="108">
        <f t="shared" si="20"/>
        <v>0.011</v>
      </c>
      <c r="J179" s="108">
        <f t="shared" si="20"/>
        <v>0.008</v>
      </c>
      <c r="K179" s="108">
        <f t="shared" si="20"/>
        <v>4</v>
      </c>
      <c r="L179" s="108">
        <f t="shared" si="20"/>
        <v>6.4</v>
      </c>
      <c r="M179" s="109">
        <f t="shared" si="20"/>
        <v>0.88</v>
      </c>
    </row>
    <row r="180" spans="1:13" ht="15.75" thickBot="1">
      <c r="A180" s="226" t="s">
        <v>6</v>
      </c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8"/>
    </row>
    <row r="181" spans="1:13" ht="15.75" thickBot="1">
      <c r="A181" s="8" t="s">
        <v>18</v>
      </c>
      <c r="B181" s="9">
        <v>13</v>
      </c>
      <c r="C181" s="42" t="s">
        <v>124</v>
      </c>
      <c r="D181" s="10">
        <v>45</v>
      </c>
      <c r="E181" s="19">
        <v>1.17</v>
      </c>
      <c r="F181" s="19">
        <v>3.51</v>
      </c>
      <c r="G181" s="19">
        <v>1.35</v>
      </c>
      <c r="H181" s="17">
        <v>41.85</v>
      </c>
      <c r="I181" s="86">
        <v>0.018</v>
      </c>
      <c r="J181" s="87">
        <v>0.036</v>
      </c>
      <c r="K181" s="88">
        <v>7.2</v>
      </c>
      <c r="L181" s="87">
        <v>15.72</v>
      </c>
      <c r="M181" s="89">
        <v>0.405</v>
      </c>
    </row>
    <row r="182" spans="1:13" ht="15.75" thickBot="1">
      <c r="A182" s="5" t="s">
        <v>18</v>
      </c>
      <c r="B182" s="9">
        <v>162</v>
      </c>
      <c r="C182" s="42" t="s">
        <v>72</v>
      </c>
      <c r="D182" s="10">
        <v>150</v>
      </c>
      <c r="E182" s="19">
        <v>1.53</v>
      </c>
      <c r="F182" s="19">
        <v>3.345</v>
      </c>
      <c r="G182" s="19">
        <v>8.34</v>
      </c>
      <c r="H182" s="17">
        <v>66.6</v>
      </c>
      <c r="I182" s="94">
        <v>0.019</v>
      </c>
      <c r="J182" s="95">
        <v>0.016</v>
      </c>
      <c r="K182" s="96">
        <v>0.225</v>
      </c>
      <c r="L182" s="95">
        <v>5.4</v>
      </c>
      <c r="M182" s="97">
        <v>0.24</v>
      </c>
    </row>
    <row r="183" spans="1:13" ht="15.75" thickBot="1">
      <c r="A183" s="8" t="s">
        <v>18</v>
      </c>
      <c r="B183" s="9">
        <v>465</v>
      </c>
      <c r="C183" s="42" t="s">
        <v>73</v>
      </c>
      <c r="D183" s="10">
        <v>30</v>
      </c>
      <c r="E183" s="19">
        <v>0.43</v>
      </c>
      <c r="F183" s="19">
        <v>0.72</v>
      </c>
      <c r="G183" s="19">
        <v>2.78</v>
      </c>
      <c r="H183" s="17">
        <v>19.41</v>
      </c>
      <c r="I183" s="86">
        <v>0.007</v>
      </c>
      <c r="J183" s="87">
        <v>0.005</v>
      </c>
      <c r="K183" s="88">
        <v>0.804</v>
      </c>
      <c r="L183" s="87">
        <v>2.94</v>
      </c>
      <c r="M183" s="89">
        <v>0.171</v>
      </c>
    </row>
    <row r="184" spans="1:13" ht="15.75" thickBot="1">
      <c r="A184" s="5" t="s">
        <v>18</v>
      </c>
      <c r="B184" s="6">
        <v>417</v>
      </c>
      <c r="C184" s="42" t="s">
        <v>111</v>
      </c>
      <c r="D184" s="10">
        <v>60</v>
      </c>
      <c r="E184" s="19">
        <v>8.08</v>
      </c>
      <c r="F184" s="19">
        <v>9.13</v>
      </c>
      <c r="G184" s="19">
        <v>5.5</v>
      </c>
      <c r="H184" s="17">
        <v>113</v>
      </c>
      <c r="I184" s="94">
        <v>0.06</v>
      </c>
      <c r="J184" s="95">
        <v>0.09</v>
      </c>
      <c r="K184" s="96">
        <v>0.51</v>
      </c>
      <c r="L184" s="95">
        <v>22.28</v>
      </c>
      <c r="M184" s="97">
        <v>0.68</v>
      </c>
    </row>
    <row r="185" spans="1:13" ht="15.75" thickBot="1">
      <c r="A185" s="8" t="s">
        <v>18</v>
      </c>
      <c r="B185" s="9">
        <v>420</v>
      </c>
      <c r="C185" s="45" t="s">
        <v>112</v>
      </c>
      <c r="D185" s="10">
        <v>120</v>
      </c>
      <c r="E185" s="19">
        <v>2.83</v>
      </c>
      <c r="F185" s="19">
        <v>4.84</v>
      </c>
      <c r="G185" s="19">
        <v>25.92</v>
      </c>
      <c r="H185" s="17">
        <v>158.52</v>
      </c>
      <c r="I185" s="87">
        <v>0.021</v>
      </c>
      <c r="J185" s="99">
        <v>0.016</v>
      </c>
      <c r="K185" s="100">
        <v>0</v>
      </c>
      <c r="L185" s="99">
        <v>3.84</v>
      </c>
      <c r="M185" s="101">
        <v>0.408</v>
      </c>
    </row>
    <row r="186" spans="1:13" ht="15.75" thickBot="1">
      <c r="A186" s="8" t="s">
        <v>18</v>
      </c>
      <c r="B186" s="22">
        <v>529</v>
      </c>
      <c r="C186" s="41" t="s">
        <v>22</v>
      </c>
      <c r="D186" s="23">
        <v>150</v>
      </c>
      <c r="E186" s="24">
        <v>0.375</v>
      </c>
      <c r="F186" s="24">
        <v>0.15</v>
      </c>
      <c r="G186" s="24">
        <v>16.65</v>
      </c>
      <c r="H186" s="25">
        <v>69.75</v>
      </c>
      <c r="I186" s="98">
        <v>0.022</v>
      </c>
      <c r="J186" s="87">
        <v>0.015</v>
      </c>
      <c r="K186" s="87">
        <v>8.7</v>
      </c>
      <c r="L186" s="87">
        <v>14.25</v>
      </c>
      <c r="M186" s="87">
        <v>0.6</v>
      </c>
    </row>
    <row r="187" spans="1:14" ht="15.75" thickBot="1">
      <c r="A187" s="8" t="s">
        <v>18</v>
      </c>
      <c r="B187" s="8">
        <v>114</v>
      </c>
      <c r="C187" s="150" t="s">
        <v>19</v>
      </c>
      <c r="D187" s="136">
        <v>27.5</v>
      </c>
      <c r="E187" s="152">
        <v>2.09</v>
      </c>
      <c r="F187" s="152">
        <v>0.22</v>
      </c>
      <c r="G187" s="151">
        <v>13.53</v>
      </c>
      <c r="H187" s="151">
        <v>64.62</v>
      </c>
      <c r="I187" s="157">
        <v>0.03</v>
      </c>
      <c r="J187" s="92">
        <v>0.008</v>
      </c>
      <c r="K187" s="157">
        <v>0</v>
      </c>
      <c r="L187" s="157">
        <v>5.5</v>
      </c>
      <c r="M187" s="157">
        <v>0.302</v>
      </c>
      <c r="N187" s="166"/>
    </row>
    <row r="188" spans="1:13" ht="15.75" thickBot="1">
      <c r="A188" s="61"/>
      <c r="B188" s="7"/>
      <c r="C188" s="43"/>
      <c r="D188" s="11">
        <f aca="true" t="shared" si="21" ref="D188:M188">SUM(D181:D187)</f>
        <v>582.5</v>
      </c>
      <c r="E188" s="164">
        <f t="shared" si="21"/>
        <v>16.505000000000003</v>
      </c>
      <c r="F188" s="164">
        <f t="shared" si="21"/>
        <v>21.915</v>
      </c>
      <c r="G188" s="38">
        <f t="shared" si="21"/>
        <v>74.07</v>
      </c>
      <c r="H188" s="82">
        <f t="shared" si="21"/>
        <v>533.75</v>
      </c>
      <c r="I188" s="108">
        <f t="shared" si="21"/>
        <v>0.177</v>
      </c>
      <c r="J188" s="108">
        <f t="shared" si="21"/>
        <v>0.186</v>
      </c>
      <c r="K188" s="108">
        <f t="shared" si="21"/>
        <v>17.439</v>
      </c>
      <c r="L188" s="108">
        <f t="shared" si="21"/>
        <v>69.93</v>
      </c>
      <c r="M188" s="109">
        <f t="shared" si="21"/>
        <v>2.806</v>
      </c>
    </row>
    <row r="189" spans="1:13" ht="15.75" thickBot="1">
      <c r="A189" s="226" t="s">
        <v>61</v>
      </c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8"/>
    </row>
    <row r="190" spans="1:13" ht="15.75" thickBot="1">
      <c r="A190" s="8" t="s">
        <v>18</v>
      </c>
      <c r="B190" s="22">
        <v>201</v>
      </c>
      <c r="C190" s="40" t="s">
        <v>133</v>
      </c>
      <c r="D190" s="65">
        <v>180</v>
      </c>
      <c r="E190" s="59">
        <v>3.6</v>
      </c>
      <c r="F190" s="57">
        <v>9.63</v>
      </c>
      <c r="G190" s="59">
        <v>15.3</v>
      </c>
      <c r="H190" s="56">
        <v>162</v>
      </c>
      <c r="I190" s="86">
        <v>0.108</v>
      </c>
      <c r="J190" s="87">
        <v>0.081</v>
      </c>
      <c r="K190" s="88">
        <v>13.77</v>
      </c>
      <c r="L190" s="87">
        <v>61.2</v>
      </c>
      <c r="M190" s="89">
        <v>1.26</v>
      </c>
    </row>
    <row r="191" spans="1:13" ht="15.75" thickBot="1">
      <c r="A191" s="21" t="s">
        <v>18</v>
      </c>
      <c r="B191" s="22">
        <v>516</v>
      </c>
      <c r="C191" s="46" t="s">
        <v>74</v>
      </c>
      <c r="D191" s="23">
        <v>150</v>
      </c>
      <c r="E191" s="24">
        <v>1.05</v>
      </c>
      <c r="F191" s="24">
        <v>0</v>
      </c>
      <c r="G191" s="24">
        <v>21.75</v>
      </c>
      <c r="H191" s="25">
        <v>91.5</v>
      </c>
      <c r="I191" s="122">
        <v>0</v>
      </c>
      <c r="J191" s="122">
        <v>0</v>
      </c>
      <c r="K191" s="122">
        <v>0</v>
      </c>
      <c r="L191" s="122">
        <v>0.75</v>
      </c>
      <c r="M191" s="122">
        <v>0.075</v>
      </c>
    </row>
    <row r="192" spans="1:13" ht="15.75" thickBot="1">
      <c r="A192" s="8" t="s">
        <v>18</v>
      </c>
      <c r="B192" s="8">
        <v>114</v>
      </c>
      <c r="C192" s="150" t="s">
        <v>19</v>
      </c>
      <c r="D192" s="136">
        <v>27.5</v>
      </c>
      <c r="E192" s="152">
        <v>2.09</v>
      </c>
      <c r="F192" s="152">
        <v>0.22</v>
      </c>
      <c r="G192" s="151">
        <v>13.53</v>
      </c>
      <c r="H192" s="151">
        <v>64.62</v>
      </c>
      <c r="I192" s="157">
        <v>0.03</v>
      </c>
      <c r="J192" s="92">
        <v>0.008</v>
      </c>
      <c r="K192" s="157">
        <v>0</v>
      </c>
      <c r="L192" s="157">
        <v>5.5</v>
      </c>
      <c r="M192" s="157">
        <v>0.302</v>
      </c>
    </row>
    <row r="193" spans="1:14" ht="15.75" thickBot="1">
      <c r="A193" s="21" t="s">
        <v>18</v>
      </c>
      <c r="B193" s="22">
        <v>609</v>
      </c>
      <c r="C193" s="42" t="s">
        <v>113</v>
      </c>
      <c r="D193" s="13">
        <v>30</v>
      </c>
      <c r="E193" s="35">
        <v>1.8</v>
      </c>
      <c r="F193" s="35">
        <v>1.4</v>
      </c>
      <c r="G193" s="35">
        <v>22.5</v>
      </c>
      <c r="H193" s="199">
        <v>109.8</v>
      </c>
      <c r="I193" s="86">
        <v>0</v>
      </c>
      <c r="J193" s="86">
        <v>0</v>
      </c>
      <c r="K193" s="86">
        <v>0</v>
      </c>
      <c r="L193" s="87">
        <v>3.3</v>
      </c>
      <c r="M193" s="89">
        <v>0.2</v>
      </c>
      <c r="N193" s="166"/>
    </row>
    <row r="194" spans="1:13" ht="15.75" thickBot="1">
      <c r="A194" s="5"/>
      <c r="B194" s="6"/>
      <c r="C194" s="42"/>
      <c r="D194" s="14">
        <f aca="true" t="shared" si="22" ref="D194:M194">SUM(D190:D193)</f>
        <v>387.5</v>
      </c>
      <c r="E194" s="14">
        <f t="shared" si="22"/>
        <v>8.540000000000001</v>
      </c>
      <c r="F194" s="14">
        <f t="shared" si="22"/>
        <v>11.250000000000002</v>
      </c>
      <c r="G194" s="14">
        <f t="shared" si="22"/>
        <v>73.08</v>
      </c>
      <c r="H194" s="14">
        <f t="shared" si="22"/>
        <v>427.92</v>
      </c>
      <c r="I194" s="14">
        <f t="shared" si="22"/>
        <v>0.138</v>
      </c>
      <c r="J194" s="14">
        <f t="shared" si="22"/>
        <v>0.089</v>
      </c>
      <c r="K194" s="14">
        <f t="shared" si="22"/>
        <v>13.77</v>
      </c>
      <c r="L194" s="14">
        <f t="shared" si="22"/>
        <v>70.75</v>
      </c>
      <c r="M194" s="14">
        <f t="shared" si="22"/>
        <v>1.837</v>
      </c>
    </row>
    <row r="195" spans="1:13" ht="19.5" customHeight="1" thickBot="1">
      <c r="A195" s="5"/>
      <c r="B195" s="6"/>
      <c r="C195" s="31" t="s">
        <v>8</v>
      </c>
      <c r="D195" s="14">
        <f>SUM(D176,D179,D188,D194)</f>
        <v>1345</v>
      </c>
      <c r="E195" s="14">
        <f>E194+E188+E179+E176</f>
        <v>35.265</v>
      </c>
      <c r="F195" s="14">
        <f>F194+F188+F179+F176</f>
        <v>42.269999999999996</v>
      </c>
      <c r="G195" s="14">
        <f>G194+G188+G179+G176</f>
        <v>202.68999999999997</v>
      </c>
      <c r="H195" s="83">
        <f>H194+H188+H179+H176</f>
        <v>1308.27</v>
      </c>
      <c r="I195" s="108">
        <f>SUM(I194,I188,I179,I176)</f>
        <v>0.464</v>
      </c>
      <c r="J195" s="108">
        <f>SUM(J194,J188,J179,J176)</f>
        <v>0.527</v>
      </c>
      <c r="K195" s="108">
        <f>SUM(K194,K188,K179,K176)</f>
        <v>38.384</v>
      </c>
      <c r="L195" s="108">
        <f>SUM(L194,L188,L179,L176)</f>
        <v>354.63</v>
      </c>
      <c r="M195" s="109">
        <f>SUM(M194,M188,M179,M176)</f>
        <v>7.583</v>
      </c>
    </row>
    <row r="196" spans="1:13" ht="15.75" thickBot="1">
      <c r="A196" s="5"/>
      <c r="B196" s="6"/>
      <c r="C196" s="4" t="s">
        <v>9</v>
      </c>
      <c r="D196" s="13"/>
      <c r="E196" s="33">
        <f>E195*4/G195</f>
        <v>0.695939612215699</v>
      </c>
      <c r="F196" s="33">
        <f>F195*4/G195</f>
        <v>0.834180275297252</v>
      </c>
      <c r="G196" s="14">
        <v>4</v>
      </c>
      <c r="H196" s="15"/>
      <c r="I196" s="98"/>
      <c r="J196" s="99"/>
      <c r="K196" s="100"/>
      <c r="L196" s="99"/>
      <c r="M196" s="101"/>
    </row>
    <row r="197" spans="1:13" ht="19.5" thickBot="1">
      <c r="A197" s="229" t="s">
        <v>92</v>
      </c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1"/>
    </row>
    <row r="198" spans="1:13" ht="15.75" customHeight="1" thickBot="1">
      <c r="A198" s="223" t="s">
        <v>12</v>
      </c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5"/>
    </row>
    <row r="199" spans="1:13" ht="15.75" customHeight="1" thickBot="1">
      <c r="A199" s="21" t="s">
        <v>18</v>
      </c>
      <c r="B199" s="22">
        <v>261</v>
      </c>
      <c r="C199" s="40" t="s">
        <v>35</v>
      </c>
      <c r="D199" s="23">
        <v>150</v>
      </c>
      <c r="E199" s="24">
        <v>4.8</v>
      </c>
      <c r="F199" s="24">
        <v>8.55</v>
      </c>
      <c r="G199" s="24">
        <v>26.82</v>
      </c>
      <c r="H199" s="25">
        <v>203.4</v>
      </c>
      <c r="I199" s="86">
        <v>0.091</v>
      </c>
      <c r="J199" s="87">
        <v>0.093</v>
      </c>
      <c r="K199" s="88">
        <v>1.065</v>
      </c>
      <c r="L199" s="87">
        <v>125.25</v>
      </c>
      <c r="M199" s="89">
        <v>0.69</v>
      </c>
    </row>
    <row r="200" spans="1:13" ht="15.75" thickBot="1">
      <c r="A200" s="21" t="s">
        <v>18</v>
      </c>
      <c r="B200" s="22">
        <v>516</v>
      </c>
      <c r="C200" s="42" t="s">
        <v>26</v>
      </c>
      <c r="D200" s="13">
        <v>150</v>
      </c>
      <c r="E200" s="35">
        <v>1.05</v>
      </c>
      <c r="F200" s="35">
        <v>0</v>
      </c>
      <c r="G200" s="35">
        <v>21.75</v>
      </c>
      <c r="H200" s="36">
        <v>91.5</v>
      </c>
      <c r="I200" s="90">
        <v>0</v>
      </c>
      <c r="J200" s="91">
        <v>0</v>
      </c>
      <c r="K200" s="92">
        <v>0</v>
      </c>
      <c r="L200" s="91">
        <v>0.75</v>
      </c>
      <c r="M200" s="93">
        <v>0.075</v>
      </c>
    </row>
    <row r="201" spans="1:14" ht="15.75" thickBot="1">
      <c r="A201" s="21" t="s">
        <v>18</v>
      </c>
      <c r="B201" s="22">
        <v>117</v>
      </c>
      <c r="C201" s="40" t="s">
        <v>24</v>
      </c>
      <c r="D201" s="23">
        <v>25</v>
      </c>
      <c r="E201" s="24">
        <v>1.875</v>
      </c>
      <c r="F201" s="24">
        <v>0.725</v>
      </c>
      <c r="G201" s="24">
        <v>12.85</v>
      </c>
      <c r="H201" s="25">
        <v>65.5</v>
      </c>
      <c r="I201" s="86">
        <v>0.027</v>
      </c>
      <c r="J201" s="87">
        <v>0.07</v>
      </c>
      <c r="K201" s="88">
        <v>0</v>
      </c>
      <c r="L201" s="87">
        <v>4.75</v>
      </c>
      <c r="M201" s="89">
        <v>0.3</v>
      </c>
      <c r="N201" s="98"/>
    </row>
    <row r="202" spans="1:13" ht="15.75" customHeight="1" thickBot="1">
      <c r="A202" s="52" t="s">
        <v>18</v>
      </c>
      <c r="B202" s="22">
        <v>470</v>
      </c>
      <c r="C202" s="40" t="s">
        <v>75</v>
      </c>
      <c r="D202" s="23">
        <v>11</v>
      </c>
      <c r="E202" s="24">
        <v>1.45</v>
      </c>
      <c r="F202" s="24">
        <v>5.06</v>
      </c>
      <c r="G202" s="24">
        <v>0.07</v>
      </c>
      <c r="H202" s="25">
        <v>51.92</v>
      </c>
      <c r="I202" s="87">
        <v>0.002</v>
      </c>
      <c r="J202" s="87">
        <v>0.026</v>
      </c>
      <c r="K202" s="87">
        <v>0.034</v>
      </c>
      <c r="L202" s="87">
        <v>50.7</v>
      </c>
      <c r="M202" s="101">
        <v>0.059</v>
      </c>
    </row>
    <row r="203" spans="1:13" ht="15.75" thickBot="1">
      <c r="A203" s="55"/>
      <c r="B203" s="55"/>
      <c r="C203" s="44"/>
      <c r="D203" s="28">
        <f>SUM(D199:D202)</f>
        <v>336</v>
      </c>
      <c r="E203" s="28">
        <f aca="true" t="shared" si="23" ref="E203:M203">SUM(E199:E202)</f>
        <v>9.174999999999999</v>
      </c>
      <c r="F203" s="28">
        <f t="shared" si="23"/>
        <v>14.335</v>
      </c>
      <c r="G203" s="28">
        <f t="shared" si="23"/>
        <v>61.49</v>
      </c>
      <c r="H203" s="29">
        <f t="shared" si="23"/>
        <v>412.32</v>
      </c>
      <c r="I203" s="110">
        <f t="shared" si="23"/>
        <v>0.12</v>
      </c>
      <c r="J203" s="110">
        <f t="shared" si="23"/>
        <v>0.189</v>
      </c>
      <c r="K203" s="110">
        <f t="shared" si="23"/>
        <v>1.099</v>
      </c>
      <c r="L203" s="110">
        <f t="shared" si="23"/>
        <v>181.45</v>
      </c>
      <c r="M203" s="109">
        <f t="shared" si="23"/>
        <v>1.1239999999999999</v>
      </c>
    </row>
    <row r="204" spans="1:14" ht="15.75" thickBot="1">
      <c r="A204" s="223" t="s">
        <v>13</v>
      </c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5"/>
      <c r="N204" s="166"/>
    </row>
    <row r="205" spans="1:13" ht="15.75" thickBot="1">
      <c r="A205" s="178" t="s">
        <v>18</v>
      </c>
      <c r="B205" s="21">
        <v>118</v>
      </c>
      <c r="C205" s="179" t="s">
        <v>46</v>
      </c>
      <c r="D205" s="192">
        <v>56</v>
      </c>
      <c r="E205" s="80">
        <v>0.36</v>
      </c>
      <c r="F205" s="193">
        <v>0.08</v>
      </c>
      <c r="G205" s="193">
        <v>3.2</v>
      </c>
      <c r="H205" s="193">
        <v>18.8</v>
      </c>
      <c r="I205" s="92">
        <v>0.016</v>
      </c>
      <c r="J205" s="95">
        <v>0.011</v>
      </c>
      <c r="K205" s="92">
        <v>24</v>
      </c>
      <c r="L205" s="94">
        <v>13.6</v>
      </c>
      <c r="M205" s="95">
        <v>0.12</v>
      </c>
    </row>
    <row r="206" spans="1:13" ht="15.75" thickBot="1">
      <c r="A206" s="5"/>
      <c r="B206" s="6"/>
      <c r="C206" s="12"/>
      <c r="D206" s="14">
        <f>SUM(D205)</f>
        <v>56</v>
      </c>
      <c r="E206" s="33">
        <f>SUM(E205:E205)</f>
        <v>0.36</v>
      </c>
      <c r="F206" s="33">
        <f>SUM(F205:F205)</f>
        <v>0.08</v>
      </c>
      <c r="G206" s="33">
        <f>SUM(G205:G205)</f>
        <v>3.2</v>
      </c>
      <c r="H206" s="48">
        <f>SUM(H205:H205)</f>
        <v>18.8</v>
      </c>
      <c r="I206" s="108">
        <f>SUM(I205)</f>
        <v>0.016</v>
      </c>
      <c r="J206" s="108">
        <f>SUM(J205)</f>
        <v>0.011</v>
      </c>
      <c r="K206" s="108">
        <f>SUM(K205)</f>
        <v>24</v>
      </c>
      <c r="L206" s="108">
        <f>SUM(L205)</f>
        <v>13.6</v>
      </c>
      <c r="M206" s="109">
        <f>SUM(M205)</f>
        <v>0.12</v>
      </c>
    </row>
    <row r="207" spans="1:13" s="58" customFormat="1" ht="15.75" thickBot="1">
      <c r="A207" s="226" t="s">
        <v>6</v>
      </c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  <c r="M207" s="228"/>
    </row>
    <row r="208" spans="1:13" s="58" customFormat="1" ht="15.75" thickBot="1">
      <c r="A208" s="56" t="s">
        <v>59</v>
      </c>
      <c r="B208" s="56">
        <v>19</v>
      </c>
      <c r="C208" s="144" t="s">
        <v>126</v>
      </c>
      <c r="D208" s="57">
        <v>60</v>
      </c>
      <c r="E208" s="138">
        <v>0.66</v>
      </c>
      <c r="F208" s="57">
        <v>6.06</v>
      </c>
      <c r="G208" s="57">
        <v>5.46</v>
      </c>
      <c r="H208" s="57">
        <v>79.2</v>
      </c>
      <c r="I208" s="138">
        <v>0.024</v>
      </c>
      <c r="J208" s="57">
        <v>0.03</v>
      </c>
      <c r="K208" s="138">
        <v>1.92</v>
      </c>
      <c r="L208" s="57">
        <v>14.4</v>
      </c>
      <c r="M208" s="147">
        <v>0.36</v>
      </c>
    </row>
    <row r="209" spans="1:13" s="26" customFormat="1" ht="15.75" thickBot="1">
      <c r="A209" s="56" t="s">
        <v>18</v>
      </c>
      <c r="B209" s="57">
        <v>133</v>
      </c>
      <c r="C209" s="60" t="s">
        <v>121</v>
      </c>
      <c r="D209" s="57">
        <v>150</v>
      </c>
      <c r="E209" s="59">
        <v>1.09</v>
      </c>
      <c r="F209" s="57">
        <v>3</v>
      </c>
      <c r="G209" s="59">
        <v>6.39</v>
      </c>
      <c r="H209" s="56">
        <v>57</v>
      </c>
      <c r="I209" s="133">
        <v>0.028</v>
      </c>
      <c r="J209" s="133">
        <v>0.025</v>
      </c>
      <c r="K209" s="87">
        <v>6.18</v>
      </c>
      <c r="L209" s="133">
        <v>20.7</v>
      </c>
      <c r="M209" s="133">
        <v>0.72</v>
      </c>
    </row>
    <row r="210" spans="1:13" ht="15.75" thickBot="1">
      <c r="A210" s="6" t="s">
        <v>18</v>
      </c>
      <c r="B210" s="6">
        <v>434</v>
      </c>
      <c r="C210" s="42" t="s">
        <v>17</v>
      </c>
      <c r="D210" s="10">
        <v>120</v>
      </c>
      <c r="E210" s="19">
        <v>2.52</v>
      </c>
      <c r="F210" s="19">
        <v>5.28</v>
      </c>
      <c r="G210" s="19">
        <v>13.08</v>
      </c>
      <c r="H210" s="17">
        <v>110.4</v>
      </c>
      <c r="I210" s="86">
        <v>0.108</v>
      </c>
      <c r="J210" s="87">
        <v>0.084</v>
      </c>
      <c r="K210" s="88">
        <v>4.08</v>
      </c>
      <c r="L210" s="87">
        <v>31.2</v>
      </c>
      <c r="M210" s="89">
        <v>0.84</v>
      </c>
    </row>
    <row r="211" spans="1:13" ht="15.75" thickBot="1">
      <c r="A211" s="6" t="s">
        <v>18</v>
      </c>
      <c r="B211" s="6">
        <v>372</v>
      </c>
      <c r="C211" s="42" t="s">
        <v>101</v>
      </c>
      <c r="D211" s="10">
        <v>60</v>
      </c>
      <c r="E211" s="19">
        <v>19.457</v>
      </c>
      <c r="F211" s="19">
        <v>17.742</v>
      </c>
      <c r="G211" s="19">
        <v>3.085</v>
      </c>
      <c r="H211" s="49">
        <v>249.42</v>
      </c>
      <c r="I211" s="86">
        <v>0.06</v>
      </c>
      <c r="J211" s="87">
        <v>0.17</v>
      </c>
      <c r="K211" s="88">
        <v>0.857</v>
      </c>
      <c r="L211" s="87">
        <v>34.285</v>
      </c>
      <c r="M211" s="89">
        <v>2.828</v>
      </c>
    </row>
    <row r="212" spans="1:13" ht="15.75" thickBot="1">
      <c r="A212" s="21" t="s">
        <v>18</v>
      </c>
      <c r="B212" s="22">
        <v>537</v>
      </c>
      <c r="C212" s="46" t="s">
        <v>34</v>
      </c>
      <c r="D212" s="23">
        <v>150</v>
      </c>
      <c r="E212" s="24">
        <v>0.45</v>
      </c>
      <c r="F212" s="24">
        <v>0.15</v>
      </c>
      <c r="G212" s="24">
        <v>22.8</v>
      </c>
      <c r="H212" s="25">
        <v>102</v>
      </c>
      <c r="I212" s="102">
        <v>0.015</v>
      </c>
      <c r="J212" s="122">
        <v>0.015</v>
      </c>
      <c r="K212" s="104">
        <v>6</v>
      </c>
      <c r="L212" s="103">
        <v>15</v>
      </c>
      <c r="M212" s="105">
        <v>0.45</v>
      </c>
    </row>
    <row r="213" spans="1:13" ht="15.75" customHeight="1" thickBot="1">
      <c r="A213" s="8" t="s">
        <v>18</v>
      </c>
      <c r="B213" s="8">
        <v>114</v>
      </c>
      <c r="C213" s="150" t="s">
        <v>19</v>
      </c>
      <c r="D213" s="136">
        <v>27.5</v>
      </c>
      <c r="E213" s="151">
        <v>2.09</v>
      </c>
      <c r="F213" s="152">
        <v>0.22</v>
      </c>
      <c r="G213" s="151">
        <v>13.53</v>
      </c>
      <c r="H213" s="151">
        <v>64.62</v>
      </c>
      <c r="I213" s="95">
        <v>0.03</v>
      </c>
      <c r="J213" s="92">
        <v>0.008</v>
      </c>
      <c r="K213" s="157">
        <v>0</v>
      </c>
      <c r="L213" s="95">
        <v>5.5</v>
      </c>
      <c r="M213" s="157">
        <v>0.302</v>
      </c>
    </row>
    <row r="214" spans="1:13" ht="15.75" thickBot="1">
      <c r="A214" s="61"/>
      <c r="B214" s="7"/>
      <c r="C214" s="43"/>
      <c r="D214" s="11">
        <f aca="true" t="shared" si="24" ref="D214:M214">SUM(D209:D213)</f>
        <v>507.5</v>
      </c>
      <c r="E214" s="38">
        <f t="shared" si="24"/>
        <v>25.607</v>
      </c>
      <c r="F214" s="164">
        <f t="shared" si="24"/>
        <v>26.392</v>
      </c>
      <c r="G214" s="38">
        <f t="shared" si="24"/>
        <v>58.885000000000005</v>
      </c>
      <c r="H214" s="82">
        <f t="shared" si="24"/>
        <v>583.4399999999999</v>
      </c>
      <c r="I214" s="110">
        <f t="shared" si="24"/>
        <v>0.24100000000000002</v>
      </c>
      <c r="J214" s="109">
        <f t="shared" si="24"/>
        <v>0.30200000000000005</v>
      </c>
      <c r="K214" s="109">
        <f t="shared" si="24"/>
        <v>17.116999999999997</v>
      </c>
      <c r="L214" s="110">
        <f t="shared" si="24"/>
        <v>106.685</v>
      </c>
      <c r="M214" s="109">
        <f t="shared" si="24"/>
        <v>5.14</v>
      </c>
    </row>
    <row r="215" spans="1:13" ht="15.75" thickBot="1">
      <c r="A215" s="226" t="s">
        <v>61</v>
      </c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8"/>
    </row>
    <row r="216" spans="1:13" ht="15.75" thickBot="1">
      <c r="A216" s="21" t="s">
        <v>18</v>
      </c>
      <c r="B216" s="22">
        <v>424</v>
      </c>
      <c r="C216" s="40" t="s">
        <v>76</v>
      </c>
      <c r="D216" s="23">
        <v>150</v>
      </c>
      <c r="E216" s="24">
        <v>15.45</v>
      </c>
      <c r="F216" s="24">
        <v>5.025</v>
      </c>
      <c r="G216" s="24">
        <v>34.35</v>
      </c>
      <c r="H216" s="25">
        <v>244.5</v>
      </c>
      <c r="I216" s="86">
        <v>0.337</v>
      </c>
      <c r="J216" s="87">
        <v>0.097</v>
      </c>
      <c r="K216" s="88">
        <v>2.1</v>
      </c>
      <c r="L216" s="87">
        <v>99</v>
      </c>
      <c r="M216" s="88">
        <v>5.325</v>
      </c>
    </row>
    <row r="217" spans="1:13" ht="15.75" thickBot="1">
      <c r="A217" s="8" t="s">
        <v>18</v>
      </c>
      <c r="B217" s="9">
        <v>504</v>
      </c>
      <c r="C217" s="42" t="s">
        <v>44</v>
      </c>
      <c r="D217" s="10">
        <v>150</v>
      </c>
      <c r="E217" s="19">
        <v>0.075</v>
      </c>
      <c r="F217" s="19">
        <v>0</v>
      </c>
      <c r="G217" s="19">
        <v>11.4</v>
      </c>
      <c r="H217" s="17">
        <v>45.75</v>
      </c>
      <c r="I217" s="86">
        <v>0</v>
      </c>
      <c r="J217" s="87">
        <v>0</v>
      </c>
      <c r="K217" s="88">
        <v>2.1</v>
      </c>
      <c r="L217" s="87">
        <v>10.65</v>
      </c>
      <c r="M217" s="89">
        <v>0.3</v>
      </c>
    </row>
    <row r="218" spans="1:14" ht="15.75" thickBot="1">
      <c r="A218" s="9" t="s">
        <v>18</v>
      </c>
      <c r="B218" s="8">
        <v>114</v>
      </c>
      <c r="C218" s="42" t="s">
        <v>19</v>
      </c>
      <c r="D218" s="10">
        <v>25</v>
      </c>
      <c r="E218" s="19">
        <v>1.9</v>
      </c>
      <c r="F218" s="19">
        <v>0.2</v>
      </c>
      <c r="G218" s="19">
        <v>12.3</v>
      </c>
      <c r="H218" s="49">
        <v>58.75</v>
      </c>
      <c r="I218" s="95">
        <v>0.027</v>
      </c>
      <c r="J218" s="95">
        <v>0.007</v>
      </c>
      <c r="K218" s="95">
        <v>0</v>
      </c>
      <c r="L218" s="91">
        <v>5</v>
      </c>
      <c r="M218" s="95">
        <v>0.275</v>
      </c>
      <c r="N218" s="166"/>
    </row>
    <row r="219" spans="1:13" ht="15.75" thickBot="1">
      <c r="A219" s="5"/>
      <c r="B219" s="6"/>
      <c r="C219" s="42"/>
      <c r="D219" s="14">
        <f aca="true" t="shared" si="25" ref="D219:M219">SUM(D216:D218)</f>
        <v>325</v>
      </c>
      <c r="E219" s="14">
        <f t="shared" si="25"/>
        <v>17.424999999999997</v>
      </c>
      <c r="F219" s="14">
        <f t="shared" si="25"/>
        <v>5.2250000000000005</v>
      </c>
      <c r="G219" s="14">
        <f t="shared" si="25"/>
        <v>58.05</v>
      </c>
      <c r="H219" s="14">
        <f t="shared" si="25"/>
        <v>349</v>
      </c>
      <c r="I219" s="14">
        <f t="shared" si="25"/>
        <v>0.36400000000000005</v>
      </c>
      <c r="J219" s="14">
        <f t="shared" si="25"/>
        <v>0.10400000000000001</v>
      </c>
      <c r="K219" s="14">
        <f t="shared" si="25"/>
        <v>4.2</v>
      </c>
      <c r="L219" s="161">
        <f t="shared" si="25"/>
        <v>114.65</v>
      </c>
      <c r="M219" s="14">
        <f t="shared" si="25"/>
        <v>5.9</v>
      </c>
    </row>
    <row r="220" spans="1:13" ht="19.5" customHeight="1" thickBot="1">
      <c r="A220" s="5"/>
      <c r="B220" s="6"/>
      <c r="C220" s="31" t="s">
        <v>8</v>
      </c>
      <c r="D220" s="14">
        <f>SUM(D203,D206,D214,D219)</f>
        <v>1224.5</v>
      </c>
      <c r="E220" s="33">
        <f>SUM(E203+E206+E214+E219)</f>
        <v>52.56699999999999</v>
      </c>
      <c r="F220" s="33">
        <f>SUM(F203+F206+F214+F219)</f>
        <v>46.032000000000004</v>
      </c>
      <c r="G220" s="33">
        <f>SUM(G203+G206+G214+G219)</f>
        <v>181.625</v>
      </c>
      <c r="H220" s="48">
        <f>SUM(H203+H206+H214+H219)</f>
        <v>1363.56</v>
      </c>
      <c r="I220" s="108">
        <f>SUM(I219,I214,I206,I203)</f>
        <v>0.7410000000000001</v>
      </c>
      <c r="J220" s="108">
        <f>SUM(J219,J214,J206,J203)</f>
        <v>0.6060000000000001</v>
      </c>
      <c r="K220" s="108">
        <f>SUM(K219,K214,K206,K203)</f>
        <v>46.41599999999999</v>
      </c>
      <c r="L220" s="108">
        <f>SUM(L219,L214,L206,L203)</f>
        <v>416.385</v>
      </c>
      <c r="M220" s="109">
        <f>SUM(M219,M214,M206,M203)</f>
        <v>12.283999999999999</v>
      </c>
    </row>
    <row r="221" spans="1:13" ht="15.75" thickBot="1">
      <c r="A221" s="5"/>
      <c r="B221" s="6"/>
      <c r="C221" s="4" t="s">
        <v>9</v>
      </c>
      <c r="D221" s="13"/>
      <c r="E221" s="38">
        <f>E220*4/G220+SUM(F220)</f>
        <v>47.18970406056435</v>
      </c>
      <c r="F221" s="38">
        <f>F220*4/G220</f>
        <v>1.0137811424638679</v>
      </c>
      <c r="G221" s="11">
        <v>4</v>
      </c>
      <c r="H221" s="15"/>
      <c r="I221" s="98"/>
      <c r="J221" s="99"/>
      <c r="K221" s="100"/>
      <c r="L221" s="99"/>
      <c r="M221" s="101"/>
    </row>
    <row r="222" spans="1:13" ht="19.5" thickBot="1">
      <c r="A222" s="229" t="s">
        <v>93</v>
      </c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1"/>
    </row>
    <row r="223" spans="1:13" ht="15.75" thickBot="1">
      <c r="A223" s="223" t="s">
        <v>12</v>
      </c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5"/>
    </row>
    <row r="224" spans="1:13" ht="15.75" thickBot="1">
      <c r="A224" s="21" t="s">
        <v>18</v>
      </c>
      <c r="B224" s="22">
        <v>254</v>
      </c>
      <c r="C224" s="40" t="s">
        <v>114</v>
      </c>
      <c r="D224" s="23">
        <v>150</v>
      </c>
      <c r="E224" s="24">
        <v>6.87</v>
      </c>
      <c r="F224" s="24">
        <v>9.66</v>
      </c>
      <c r="G224" s="24">
        <v>24.45</v>
      </c>
      <c r="H224" s="25">
        <v>212.25</v>
      </c>
      <c r="I224" s="94">
        <v>0.141</v>
      </c>
      <c r="J224" s="95">
        <v>0.165</v>
      </c>
      <c r="K224" s="96">
        <v>1.02</v>
      </c>
      <c r="L224" s="95">
        <v>101.85</v>
      </c>
      <c r="M224" s="97">
        <v>2.58</v>
      </c>
    </row>
    <row r="225" spans="1:13" ht="15.75" thickBot="1">
      <c r="A225" s="21" t="s">
        <v>18</v>
      </c>
      <c r="B225" s="22">
        <v>516</v>
      </c>
      <c r="C225" s="46" t="s">
        <v>74</v>
      </c>
      <c r="D225" s="23">
        <v>150</v>
      </c>
      <c r="E225" s="24">
        <v>1.05</v>
      </c>
      <c r="F225" s="24">
        <v>0</v>
      </c>
      <c r="G225" s="24">
        <v>21.75</v>
      </c>
      <c r="H225" s="25">
        <v>91.5</v>
      </c>
      <c r="I225" s="122">
        <v>0</v>
      </c>
      <c r="J225" s="122">
        <v>0</v>
      </c>
      <c r="K225" s="122">
        <v>0</v>
      </c>
      <c r="L225" s="122">
        <v>0.75</v>
      </c>
      <c r="M225" s="122">
        <v>0.075</v>
      </c>
    </row>
    <row r="226" spans="1:13" ht="15.75" thickBot="1">
      <c r="A226" s="21" t="s">
        <v>18</v>
      </c>
      <c r="B226" s="22">
        <v>117</v>
      </c>
      <c r="C226" s="40" t="s">
        <v>24</v>
      </c>
      <c r="D226" s="23">
        <v>25</v>
      </c>
      <c r="E226" s="24">
        <v>1.875</v>
      </c>
      <c r="F226" s="24">
        <v>0.725</v>
      </c>
      <c r="G226" s="24">
        <v>12.85</v>
      </c>
      <c r="H226" s="25">
        <v>65.5</v>
      </c>
      <c r="I226" s="86">
        <v>0.027</v>
      </c>
      <c r="J226" s="87">
        <v>0.07</v>
      </c>
      <c r="K226" s="88">
        <v>0</v>
      </c>
      <c r="L226" s="87">
        <v>4.75</v>
      </c>
      <c r="M226" s="89">
        <v>0.3</v>
      </c>
    </row>
    <row r="227" spans="1:13" ht="15.75" customHeight="1" thickBot="1">
      <c r="A227" s="21" t="s">
        <v>18</v>
      </c>
      <c r="B227" s="22">
        <v>111</v>
      </c>
      <c r="C227" s="40" t="s">
        <v>23</v>
      </c>
      <c r="D227" s="23">
        <v>5</v>
      </c>
      <c r="E227" s="24">
        <v>0.03</v>
      </c>
      <c r="F227" s="24">
        <v>4.13</v>
      </c>
      <c r="G227" s="24">
        <v>0.04</v>
      </c>
      <c r="H227" s="25">
        <v>37.4</v>
      </c>
      <c r="I227" s="98">
        <v>0</v>
      </c>
      <c r="J227" s="99">
        <v>0.005</v>
      </c>
      <c r="K227" s="87">
        <v>0</v>
      </c>
      <c r="L227" s="87">
        <v>0.6</v>
      </c>
      <c r="M227" s="101">
        <v>0.01</v>
      </c>
    </row>
    <row r="228" spans="1:13" ht="15.75" thickBot="1">
      <c r="A228" s="55"/>
      <c r="B228" s="55"/>
      <c r="C228" s="44"/>
      <c r="D228" s="28">
        <f>SUM(D224:D227)</f>
        <v>330</v>
      </c>
      <c r="E228" s="28">
        <f aca="true" t="shared" si="26" ref="E228:M228">SUM(E224:E227)</f>
        <v>9.825</v>
      </c>
      <c r="F228" s="28">
        <f t="shared" si="26"/>
        <v>14.515</v>
      </c>
      <c r="G228" s="28">
        <f t="shared" si="26"/>
        <v>59.09</v>
      </c>
      <c r="H228" s="29">
        <f t="shared" si="26"/>
        <v>406.65</v>
      </c>
      <c r="I228" s="109">
        <f t="shared" si="26"/>
        <v>0.16799999999999998</v>
      </c>
      <c r="J228" s="109">
        <f t="shared" si="26"/>
        <v>0.24000000000000002</v>
      </c>
      <c r="K228" s="110">
        <f t="shared" si="26"/>
        <v>1.02</v>
      </c>
      <c r="L228" s="110">
        <f t="shared" si="26"/>
        <v>107.94999999999999</v>
      </c>
      <c r="M228" s="109">
        <f t="shared" si="26"/>
        <v>2.965</v>
      </c>
    </row>
    <row r="229" spans="1:13" ht="15.75" thickBot="1">
      <c r="A229" s="223" t="s">
        <v>13</v>
      </c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5"/>
    </row>
    <row r="230" spans="1:13" ht="15.75" thickBot="1">
      <c r="A230" s="21" t="s">
        <v>18</v>
      </c>
      <c r="B230" s="22">
        <v>118</v>
      </c>
      <c r="C230" s="41" t="s">
        <v>57</v>
      </c>
      <c r="D230" s="30">
        <v>56</v>
      </c>
      <c r="E230" s="34">
        <v>0.32</v>
      </c>
      <c r="F230" s="34">
        <v>0.08</v>
      </c>
      <c r="G230" s="34">
        <v>3</v>
      </c>
      <c r="H230" s="80">
        <v>15.2</v>
      </c>
      <c r="I230" s="86">
        <v>0.024</v>
      </c>
      <c r="J230" s="87">
        <v>0.011</v>
      </c>
      <c r="K230" s="88">
        <v>15.2</v>
      </c>
      <c r="L230" s="87">
        <v>14</v>
      </c>
      <c r="M230" s="89">
        <v>0.04</v>
      </c>
    </row>
    <row r="231" spans="1:13" ht="15.75" thickBot="1">
      <c r="A231" s="5"/>
      <c r="B231" s="6"/>
      <c r="C231" s="12"/>
      <c r="D231" s="14">
        <f>SUM(D230)</f>
        <v>56</v>
      </c>
      <c r="E231" s="14">
        <f>SUM(E230:E230)</f>
        <v>0.32</v>
      </c>
      <c r="F231" s="14">
        <f>SUM(F230:F230)</f>
        <v>0.08</v>
      </c>
      <c r="G231" s="14">
        <f>SUM(G230:G230)</f>
        <v>3</v>
      </c>
      <c r="H231" s="48">
        <f>SUM(H230:H230)</f>
        <v>15.2</v>
      </c>
      <c r="I231" s="108">
        <f>SUM(I230)</f>
        <v>0.024</v>
      </c>
      <c r="J231" s="108">
        <f>SUM(J230)</f>
        <v>0.011</v>
      </c>
      <c r="K231" s="108">
        <f>SUM(K230)</f>
        <v>15.2</v>
      </c>
      <c r="L231" s="108">
        <f>SUM(L230)</f>
        <v>14</v>
      </c>
      <c r="M231" s="109">
        <f>SUM(M230)</f>
        <v>0.04</v>
      </c>
    </row>
    <row r="232" spans="1:13" ht="15.75" thickBot="1">
      <c r="A232" s="226" t="s">
        <v>6</v>
      </c>
      <c r="B232" s="227"/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  <c r="M232" s="228"/>
    </row>
    <row r="233" spans="1:13" ht="15.75" thickBot="1">
      <c r="A233" s="5" t="s">
        <v>18</v>
      </c>
      <c r="B233" s="9">
        <v>5</v>
      </c>
      <c r="C233" s="42" t="s">
        <v>120</v>
      </c>
      <c r="D233" s="10">
        <v>45</v>
      </c>
      <c r="E233" s="19">
        <v>0.49</v>
      </c>
      <c r="F233" s="19">
        <v>4.54</v>
      </c>
      <c r="G233" s="19">
        <v>4.77</v>
      </c>
      <c r="H233" s="17">
        <v>62.1</v>
      </c>
      <c r="I233" s="94">
        <v>0.018</v>
      </c>
      <c r="J233" s="95">
        <v>0.018</v>
      </c>
      <c r="K233" s="96">
        <v>6.93</v>
      </c>
      <c r="L233" s="95">
        <v>13.5</v>
      </c>
      <c r="M233" s="97">
        <v>0.405</v>
      </c>
    </row>
    <row r="234" spans="1:13" s="26" customFormat="1" ht="15.75" thickBot="1">
      <c r="A234" s="5" t="s">
        <v>18</v>
      </c>
      <c r="B234" s="9">
        <v>156</v>
      </c>
      <c r="C234" s="45" t="s">
        <v>77</v>
      </c>
      <c r="D234" s="10">
        <v>150</v>
      </c>
      <c r="E234" s="19">
        <v>5.91</v>
      </c>
      <c r="F234" s="19">
        <v>2.895</v>
      </c>
      <c r="G234" s="19">
        <v>9.09</v>
      </c>
      <c r="H234" s="17">
        <v>86.1</v>
      </c>
      <c r="I234" s="86">
        <v>0.111</v>
      </c>
      <c r="J234" s="87">
        <v>0.082</v>
      </c>
      <c r="K234" s="88">
        <v>7.275</v>
      </c>
      <c r="L234" s="87">
        <v>25.95</v>
      </c>
      <c r="M234" s="89">
        <v>0.945</v>
      </c>
    </row>
    <row r="235" spans="1:13" ht="15.75" thickBot="1">
      <c r="A235" s="8" t="s">
        <v>18</v>
      </c>
      <c r="B235" s="9">
        <v>415</v>
      </c>
      <c r="C235" s="45" t="s">
        <v>115</v>
      </c>
      <c r="D235" s="10">
        <v>60</v>
      </c>
      <c r="E235" s="19">
        <v>8.2</v>
      </c>
      <c r="F235" s="19">
        <v>9.39</v>
      </c>
      <c r="G235" s="19">
        <v>4.39</v>
      </c>
      <c r="H235" s="17">
        <v>135</v>
      </c>
      <c r="I235" s="87">
        <v>0.03</v>
      </c>
      <c r="J235" s="87">
        <v>0.06</v>
      </c>
      <c r="K235" s="87">
        <v>0.16</v>
      </c>
      <c r="L235" s="87">
        <v>21</v>
      </c>
      <c r="M235" s="87">
        <v>0.7</v>
      </c>
    </row>
    <row r="236" spans="1:13" ht="15.75" thickBot="1">
      <c r="A236" s="8" t="s">
        <v>18</v>
      </c>
      <c r="B236" s="143">
        <v>297</v>
      </c>
      <c r="C236" s="146" t="s">
        <v>21</v>
      </c>
      <c r="D236" s="137">
        <v>120</v>
      </c>
      <c r="E236" s="148">
        <v>1.52</v>
      </c>
      <c r="F236" s="148">
        <v>0.536</v>
      </c>
      <c r="G236" s="149">
        <v>23.23</v>
      </c>
      <c r="H236" s="49">
        <v>115.92</v>
      </c>
      <c r="I236" s="95">
        <v>0.045</v>
      </c>
      <c r="J236" s="95">
        <v>0.012</v>
      </c>
      <c r="K236" s="139">
        <v>0.012</v>
      </c>
      <c r="L236" s="139">
        <v>15.6</v>
      </c>
      <c r="M236" s="95">
        <v>0.624</v>
      </c>
    </row>
    <row r="237" spans="1:13" ht="15.75" thickBot="1">
      <c r="A237" s="8" t="s">
        <v>18</v>
      </c>
      <c r="B237" s="6">
        <v>465</v>
      </c>
      <c r="C237" s="42" t="s">
        <v>73</v>
      </c>
      <c r="D237" s="10">
        <v>30</v>
      </c>
      <c r="E237" s="19">
        <v>0.43</v>
      </c>
      <c r="F237" s="19">
        <v>0.72</v>
      </c>
      <c r="G237" s="19">
        <v>2.78</v>
      </c>
      <c r="H237" s="17">
        <v>19.41</v>
      </c>
      <c r="I237" s="90">
        <v>0.007</v>
      </c>
      <c r="J237" s="91">
        <v>0.005</v>
      </c>
      <c r="K237" s="92">
        <v>0.804</v>
      </c>
      <c r="L237" s="91">
        <v>2.94</v>
      </c>
      <c r="M237" s="93">
        <v>0.171</v>
      </c>
    </row>
    <row r="238" spans="1:14" s="26" customFormat="1" ht="15.75" thickBot="1">
      <c r="A238" s="8" t="s">
        <v>18</v>
      </c>
      <c r="B238" s="21">
        <v>539</v>
      </c>
      <c r="C238" s="194" t="s">
        <v>32</v>
      </c>
      <c r="D238" s="23">
        <v>150</v>
      </c>
      <c r="E238" s="24">
        <v>0.07</v>
      </c>
      <c r="F238" s="24">
        <v>0</v>
      </c>
      <c r="G238" s="24">
        <v>15.52</v>
      </c>
      <c r="H238" s="25">
        <v>62.25</v>
      </c>
      <c r="I238" s="86">
        <v>0</v>
      </c>
      <c r="J238" s="87">
        <v>0</v>
      </c>
      <c r="K238" s="88">
        <v>0.9</v>
      </c>
      <c r="L238" s="87">
        <v>2.25</v>
      </c>
      <c r="M238" s="89">
        <v>0.15</v>
      </c>
      <c r="N238" s="98" t="s">
        <v>47</v>
      </c>
    </row>
    <row r="239" spans="1:14" s="26" customFormat="1" ht="15.75" thickBot="1">
      <c r="A239" s="8" t="s">
        <v>18</v>
      </c>
      <c r="B239" s="8">
        <v>114</v>
      </c>
      <c r="C239" s="150" t="s">
        <v>19</v>
      </c>
      <c r="D239" s="136">
        <v>27.5</v>
      </c>
      <c r="E239" s="151">
        <v>2.09</v>
      </c>
      <c r="F239" s="151">
        <v>0.22</v>
      </c>
      <c r="G239" s="151">
        <v>13.53</v>
      </c>
      <c r="H239" s="151">
        <v>64.62</v>
      </c>
      <c r="I239" s="95">
        <v>0.03</v>
      </c>
      <c r="J239" s="95">
        <v>0.008</v>
      </c>
      <c r="K239" s="157">
        <v>0</v>
      </c>
      <c r="L239" s="95">
        <v>5.5</v>
      </c>
      <c r="M239" s="157">
        <v>0.302</v>
      </c>
      <c r="N239" s="100"/>
    </row>
    <row r="240" spans="1:14" s="26" customFormat="1" ht="15.75" thickBot="1">
      <c r="A240" s="16"/>
      <c r="B240" s="5"/>
      <c r="C240" s="43"/>
      <c r="D240" s="11">
        <f aca="true" t="shared" si="27" ref="D240:M240">SUM(D233:D239)</f>
        <v>582.5</v>
      </c>
      <c r="E240" s="38">
        <f t="shared" si="27"/>
        <v>18.71</v>
      </c>
      <c r="F240" s="38">
        <f t="shared" si="27"/>
        <v>18.301000000000002</v>
      </c>
      <c r="G240" s="38">
        <f t="shared" si="27"/>
        <v>73.31</v>
      </c>
      <c r="H240" s="18">
        <f t="shared" si="27"/>
        <v>545.4000000000001</v>
      </c>
      <c r="I240" s="108">
        <f t="shared" si="27"/>
        <v>0.24100000000000002</v>
      </c>
      <c r="J240" s="108">
        <f t="shared" si="27"/>
        <v>0.18500000000000003</v>
      </c>
      <c r="K240" s="108">
        <f t="shared" si="27"/>
        <v>16.081</v>
      </c>
      <c r="L240" s="108">
        <f t="shared" si="27"/>
        <v>86.74</v>
      </c>
      <c r="M240" s="109">
        <f t="shared" si="27"/>
        <v>3.2969999999999997</v>
      </c>
      <c r="N240" s="100"/>
    </row>
    <row r="241" spans="1:13" ht="15.75" thickBot="1">
      <c r="A241" s="226" t="s">
        <v>61</v>
      </c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  <c r="M241" s="228"/>
    </row>
    <row r="242" spans="1:14" ht="19.5" customHeight="1" thickBot="1">
      <c r="A242" s="8" t="s">
        <v>18</v>
      </c>
      <c r="B242" s="9">
        <v>307</v>
      </c>
      <c r="C242" s="42" t="s">
        <v>71</v>
      </c>
      <c r="D242" s="13">
        <v>150</v>
      </c>
      <c r="E242" s="35">
        <v>12.922</v>
      </c>
      <c r="F242" s="35">
        <v>20.07</v>
      </c>
      <c r="G242" s="35">
        <v>3.465</v>
      </c>
      <c r="H242" s="36">
        <v>244.61</v>
      </c>
      <c r="I242" s="98">
        <v>0.092</v>
      </c>
      <c r="J242" s="87">
        <v>0.51</v>
      </c>
      <c r="K242" s="100">
        <v>0.457</v>
      </c>
      <c r="L242" s="99">
        <v>122.31</v>
      </c>
      <c r="M242" s="101">
        <v>2.307</v>
      </c>
      <c r="N242" s="166"/>
    </row>
    <row r="243" spans="1:13" ht="15.75" thickBot="1">
      <c r="A243" s="21" t="s">
        <v>18</v>
      </c>
      <c r="B243" s="22">
        <v>538</v>
      </c>
      <c r="C243" s="40" t="s">
        <v>50</v>
      </c>
      <c r="D243" s="23">
        <v>150</v>
      </c>
      <c r="E243" s="24">
        <v>0.525</v>
      </c>
      <c r="F243" s="24">
        <v>0.225</v>
      </c>
      <c r="G243" s="24">
        <v>17.1</v>
      </c>
      <c r="H243" s="25">
        <v>72.75</v>
      </c>
      <c r="I243" s="121">
        <v>0.015</v>
      </c>
      <c r="J243" s="122">
        <v>0.09</v>
      </c>
      <c r="K243" s="123">
        <v>105</v>
      </c>
      <c r="L243" s="122">
        <v>18</v>
      </c>
      <c r="M243" s="124">
        <v>2.25</v>
      </c>
    </row>
    <row r="244" spans="1:13" ht="19.5" customHeight="1" thickBot="1">
      <c r="A244" s="9" t="s">
        <v>18</v>
      </c>
      <c r="B244" s="8">
        <v>114</v>
      </c>
      <c r="C244" s="42" t="s">
        <v>19</v>
      </c>
      <c r="D244" s="10">
        <v>25</v>
      </c>
      <c r="E244" s="19">
        <v>1.9</v>
      </c>
      <c r="F244" s="19">
        <v>0.2</v>
      </c>
      <c r="G244" s="19">
        <v>12.3</v>
      </c>
      <c r="H244" s="49">
        <v>58.75</v>
      </c>
      <c r="I244" s="95">
        <v>0.027</v>
      </c>
      <c r="J244" s="95">
        <v>0.007</v>
      </c>
      <c r="K244" s="95">
        <v>0</v>
      </c>
      <c r="L244" s="95">
        <v>5</v>
      </c>
      <c r="M244" s="95">
        <v>0.275</v>
      </c>
    </row>
    <row r="245" spans="1:13" ht="15.75" thickBot="1">
      <c r="A245" s="5"/>
      <c r="B245" s="6"/>
      <c r="C245" s="42"/>
      <c r="D245" s="14">
        <f aca="true" t="shared" si="28" ref="D245:M245">SUM(D242:D244)</f>
        <v>325</v>
      </c>
      <c r="E245" s="14">
        <f t="shared" si="28"/>
        <v>15.347000000000001</v>
      </c>
      <c r="F245" s="14">
        <f t="shared" si="28"/>
        <v>20.495</v>
      </c>
      <c r="G245" s="14">
        <f t="shared" si="28"/>
        <v>32.865</v>
      </c>
      <c r="H245" s="14">
        <f t="shared" si="28"/>
        <v>376.11</v>
      </c>
      <c r="I245" s="14">
        <f t="shared" si="28"/>
        <v>0.134</v>
      </c>
      <c r="J245" s="14">
        <f t="shared" si="28"/>
        <v>0.607</v>
      </c>
      <c r="K245" s="14">
        <f t="shared" si="28"/>
        <v>105.457</v>
      </c>
      <c r="L245" s="14">
        <f t="shared" si="28"/>
        <v>145.31</v>
      </c>
      <c r="M245" s="14">
        <f t="shared" si="28"/>
        <v>4.832000000000001</v>
      </c>
    </row>
    <row r="246" spans="1:13" ht="16.5" thickBot="1">
      <c r="A246" s="5"/>
      <c r="B246" s="6"/>
      <c r="C246" s="31" t="s">
        <v>8</v>
      </c>
      <c r="D246" s="14">
        <f>SUM(D228,D231,D240,D245)</f>
        <v>1293.5</v>
      </c>
      <c r="E246" s="33">
        <f>SUM(E228+E231+E240+E245)</f>
        <v>44.202</v>
      </c>
      <c r="F246" s="33">
        <f>SUM(F228+F231+F240+F245)</f>
        <v>53.391000000000005</v>
      </c>
      <c r="G246" s="14">
        <f>G245+G240+G231+G228</f>
        <v>168.26500000000001</v>
      </c>
      <c r="H246" s="83">
        <f>H245+H240+H231+H228</f>
        <v>1343.3600000000001</v>
      </c>
      <c r="I246" s="110">
        <f>SUM(I245,I240,I231,I228)</f>
        <v>0.567</v>
      </c>
      <c r="J246" s="110">
        <f>SUM(J245,J240,J231,J228)</f>
        <v>1.0430000000000001</v>
      </c>
      <c r="K246" s="110">
        <f>SUM(K245,K240,K231,K228)</f>
        <v>137.758</v>
      </c>
      <c r="L246" s="110">
        <f>SUM(L245,L240,L231,L228)</f>
        <v>354</v>
      </c>
      <c r="M246" s="110">
        <f>SUM(M245,M240,M231,M228)</f>
        <v>11.134</v>
      </c>
    </row>
    <row r="247" spans="1:13" ht="15.75" customHeight="1" thickBot="1">
      <c r="A247" s="5"/>
      <c r="B247" s="6"/>
      <c r="C247" s="32" t="s">
        <v>9</v>
      </c>
      <c r="D247" s="13"/>
      <c r="E247" s="38">
        <f>E246*4/G246+SUM(E224:E246)</f>
        <v>133.65677110510208</v>
      </c>
      <c r="F247" s="38">
        <f>F246*4/G246</f>
        <v>1.2692122544795412</v>
      </c>
      <c r="G247" s="11">
        <v>4</v>
      </c>
      <c r="H247" s="15"/>
      <c r="I247" s="86"/>
      <c r="J247" s="87"/>
      <c r="K247" s="88"/>
      <c r="L247" s="87"/>
      <c r="M247" s="89"/>
    </row>
    <row r="248" spans="1:13" ht="15.75" customHeight="1" thickBot="1">
      <c r="A248" s="265" t="s">
        <v>96</v>
      </c>
      <c r="B248" s="266"/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7"/>
    </row>
    <row r="249" spans="1:13" ht="15.75" thickBot="1">
      <c r="A249" s="223" t="s">
        <v>12</v>
      </c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5"/>
    </row>
    <row r="250" spans="1:13" ht="15.75" thickBot="1">
      <c r="A250" s="52" t="s">
        <v>18</v>
      </c>
      <c r="B250" s="119">
        <v>273</v>
      </c>
      <c r="C250" s="186" t="s">
        <v>99</v>
      </c>
      <c r="D250" s="119">
        <v>150</v>
      </c>
      <c r="E250" s="120">
        <v>5.85</v>
      </c>
      <c r="F250" s="119">
        <v>7.095</v>
      </c>
      <c r="G250" s="120">
        <v>26.85</v>
      </c>
      <c r="H250" s="119">
        <v>212.7</v>
      </c>
      <c r="I250" s="86">
        <v>0.142</v>
      </c>
      <c r="J250" s="87">
        <v>0.133</v>
      </c>
      <c r="K250" s="88">
        <v>1.095</v>
      </c>
      <c r="L250" s="87">
        <v>108.45</v>
      </c>
      <c r="M250" s="89">
        <v>0.9</v>
      </c>
    </row>
    <row r="251" spans="1:13" ht="15.75" customHeight="1" thickBot="1">
      <c r="A251" s="21" t="s">
        <v>18</v>
      </c>
      <c r="B251" s="9">
        <v>508</v>
      </c>
      <c r="C251" s="40" t="s">
        <v>25</v>
      </c>
      <c r="D251" s="23">
        <v>150</v>
      </c>
      <c r="E251" s="24">
        <v>2.7</v>
      </c>
      <c r="F251" s="24">
        <v>2.475</v>
      </c>
      <c r="G251" s="24">
        <v>18.75</v>
      </c>
      <c r="H251" s="25">
        <v>108</v>
      </c>
      <c r="I251" s="98">
        <v>0.03</v>
      </c>
      <c r="J251" s="99">
        <v>0.12</v>
      </c>
      <c r="K251" s="100">
        <v>0.975</v>
      </c>
      <c r="L251" s="99">
        <v>93</v>
      </c>
      <c r="M251" s="101">
        <v>0.6</v>
      </c>
    </row>
    <row r="252" spans="1:14" ht="15.75" thickBot="1">
      <c r="A252" s="21" t="s">
        <v>18</v>
      </c>
      <c r="B252" s="22">
        <v>117</v>
      </c>
      <c r="C252" s="40" t="s">
        <v>24</v>
      </c>
      <c r="D252" s="23">
        <v>25</v>
      </c>
      <c r="E252" s="24">
        <v>1.875</v>
      </c>
      <c r="F252" s="24">
        <v>0.725</v>
      </c>
      <c r="G252" s="24">
        <v>12.85</v>
      </c>
      <c r="H252" s="25">
        <v>65.5</v>
      </c>
      <c r="I252" s="86">
        <v>0.027</v>
      </c>
      <c r="J252" s="87">
        <v>0.07</v>
      </c>
      <c r="K252" s="88">
        <v>0</v>
      </c>
      <c r="L252" s="87">
        <v>4.75</v>
      </c>
      <c r="M252" s="89">
        <v>0.3</v>
      </c>
      <c r="N252" s="98" t="s">
        <v>47</v>
      </c>
    </row>
    <row r="253" spans="1:14" ht="15.75" thickBot="1">
      <c r="A253" s="52" t="s">
        <v>18</v>
      </c>
      <c r="B253" s="21">
        <v>111</v>
      </c>
      <c r="C253" s="174" t="s">
        <v>33</v>
      </c>
      <c r="D253" s="53">
        <v>10</v>
      </c>
      <c r="E253" s="54">
        <v>2.56</v>
      </c>
      <c r="F253" s="54">
        <v>2.61</v>
      </c>
      <c r="G253" s="54">
        <v>0</v>
      </c>
      <c r="H253" s="177">
        <v>34.3</v>
      </c>
      <c r="I253" s="157">
        <v>0.003</v>
      </c>
      <c r="J253" s="95">
        <v>0.036</v>
      </c>
      <c r="K253" s="92">
        <v>0.07</v>
      </c>
      <c r="L253" s="95">
        <v>90</v>
      </c>
      <c r="M253" s="93">
        <v>0.02</v>
      </c>
      <c r="N253" s="166"/>
    </row>
    <row r="254" spans="1:14" ht="15.75" thickBot="1">
      <c r="A254" s="55"/>
      <c r="B254" s="55"/>
      <c r="C254" s="44"/>
      <c r="D254" s="28">
        <f>SUM(D250:D253)</f>
        <v>335</v>
      </c>
      <c r="E254" s="37">
        <f aca="true" t="shared" si="29" ref="E254:M254">SUM(E250:E253)</f>
        <v>12.985000000000001</v>
      </c>
      <c r="F254" s="37">
        <f t="shared" si="29"/>
        <v>12.905</v>
      </c>
      <c r="G254" s="37">
        <f t="shared" si="29"/>
        <v>58.45</v>
      </c>
      <c r="H254" s="29">
        <f t="shared" si="29"/>
        <v>420.5</v>
      </c>
      <c r="I254" s="108">
        <f t="shared" si="29"/>
        <v>0.20199999999999999</v>
      </c>
      <c r="J254" s="108">
        <f t="shared" si="29"/>
        <v>0.359</v>
      </c>
      <c r="K254" s="108">
        <f t="shared" si="29"/>
        <v>2.1399999999999997</v>
      </c>
      <c r="L254" s="108">
        <f t="shared" si="29"/>
        <v>296.2</v>
      </c>
      <c r="M254" s="109">
        <f t="shared" si="29"/>
        <v>1.82</v>
      </c>
      <c r="N254" s="166"/>
    </row>
    <row r="255" spans="1:13" ht="15.75" thickBot="1">
      <c r="A255" s="223" t="s">
        <v>13</v>
      </c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5"/>
    </row>
    <row r="256" spans="1:13" ht="15.75" thickBot="1">
      <c r="A256" s="5" t="s">
        <v>18</v>
      </c>
      <c r="B256" s="6">
        <v>118</v>
      </c>
      <c r="C256" s="42" t="s">
        <v>45</v>
      </c>
      <c r="D256" s="13">
        <v>40</v>
      </c>
      <c r="E256" s="24">
        <v>0.16</v>
      </c>
      <c r="F256" s="24">
        <v>0.16</v>
      </c>
      <c r="G256" s="24">
        <v>3.92</v>
      </c>
      <c r="H256" s="50">
        <v>18.8</v>
      </c>
      <c r="I256" s="94">
        <v>0.011</v>
      </c>
      <c r="J256" s="95">
        <v>0.08</v>
      </c>
      <c r="K256" s="94">
        <v>4</v>
      </c>
      <c r="L256" s="95">
        <v>6.4</v>
      </c>
      <c r="M256" s="95">
        <v>0.88</v>
      </c>
    </row>
    <row r="257" spans="1:13" ht="15.75" thickBot="1">
      <c r="A257" s="5"/>
      <c r="B257" s="6"/>
      <c r="C257" s="12"/>
      <c r="D257" s="14">
        <f>SUM(D256)</f>
        <v>40</v>
      </c>
      <c r="E257" s="14">
        <f>SUM(E256:E256)</f>
        <v>0.16</v>
      </c>
      <c r="F257" s="14">
        <f>SUM(F256:F256)</f>
        <v>0.16</v>
      </c>
      <c r="G257" s="14">
        <f>SUM(G256:G256)</f>
        <v>3.92</v>
      </c>
      <c r="H257" s="83">
        <f>SUM(H256:H256)</f>
        <v>18.8</v>
      </c>
      <c r="I257" s="110">
        <f>SUM(I256)</f>
        <v>0.011</v>
      </c>
      <c r="J257" s="110">
        <f>SUM(J256)</f>
        <v>0.08</v>
      </c>
      <c r="K257" s="110">
        <f>SUM(K256)</f>
        <v>4</v>
      </c>
      <c r="L257" s="110">
        <f>SUM(L256)</f>
        <v>6.4</v>
      </c>
      <c r="M257" s="109">
        <f>SUM(M256)</f>
        <v>0.88</v>
      </c>
    </row>
    <row r="258" spans="1:13" ht="15.75" thickBot="1">
      <c r="A258" s="226" t="s">
        <v>6</v>
      </c>
      <c r="B258" s="227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  <c r="M258" s="228"/>
    </row>
    <row r="259" spans="1:13" ht="15.75" thickBot="1">
      <c r="A259" s="57" t="s">
        <v>18</v>
      </c>
      <c r="B259" s="138">
        <v>19</v>
      </c>
      <c r="C259" s="76" t="s">
        <v>134</v>
      </c>
      <c r="D259" s="59">
        <v>45</v>
      </c>
      <c r="E259" s="57">
        <v>0.5</v>
      </c>
      <c r="F259" s="59">
        <v>4.55</v>
      </c>
      <c r="G259" s="57">
        <v>4.09</v>
      </c>
      <c r="H259" s="138">
        <v>59.4</v>
      </c>
      <c r="I259" s="57">
        <v>0.018</v>
      </c>
      <c r="J259" s="138">
        <v>0.023</v>
      </c>
      <c r="K259" s="57">
        <v>1.44</v>
      </c>
      <c r="L259" s="138">
        <v>10.8</v>
      </c>
      <c r="M259" s="57">
        <v>0.27</v>
      </c>
    </row>
    <row r="260" spans="1:13" ht="15.75" thickBot="1">
      <c r="A260" s="5" t="s">
        <v>18</v>
      </c>
      <c r="B260" s="6">
        <v>147</v>
      </c>
      <c r="C260" s="42" t="s">
        <v>106</v>
      </c>
      <c r="D260" s="10">
        <v>150</v>
      </c>
      <c r="E260" s="19">
        <v>1.05</v>
      </c>
      <c r="F260" s="19">
        <v>2.99</v>
      </c>
      <c r="G260" s="19">
        <v>4.67</v>
      </c>
      <c r="H260" s="17">
        <v>49.8</v>
      </c>
      <c r="I260" s="94">
        <v>0.034</v>
      </c>
      <c r="J260" s="95">
        <v>0.027</v>
      </c>
      <c r="K260" s="96">
        <v>11.085</v>
      </c>
      <c r="L260" s="95">
        <v>20.4</v>
      </c>
      <c r="M260" s="97">
        <v>0.48</v>
      </c>
    </row>
    <row r="261" spans="1:13" ht="15.75" thickBot="1">
      <c r="A261" s="5" t="s">
        <v>18</v>
      </c>
      <c r="B261" s="6">
        <v>404</v>
      </c>
      <c r="C261" s="45" t="s">
        <v>78</v>
      </c>
      <c r="D261" s="10">
        <v>60</v>
      </c>
      <c r="E261" s="19">
        <v>10.38</v>
      </c>
      <c r="F261" s="19">
        <v>7.02</v>
      </c>
      <c r="G261" s="19">
        <v>7.08</v>
      </c>
      <c r="H261" s="17">
        <v>133.2</v>
      </c>
      <c r="I261" s="94">
        <v>0.15</v>
      </c>
      <c r="J261" s="95">
        <v>0.996</v>
      </c>
      <c r="K261" s="96">
        <v>4.32</v>
      </c>
      <c r="L261" s="95">
        <v>13.2</v>
      </c>
      <c r="M261" s="97">
        <v>3.12</v>
      </c>
    </row>
    <row r="262" spans="1:14" ht="15.75" thickBot="1">
      <c r="A262" s="5" t="s">
        <v>18</v>
      </c>
      <c r="B262" s="6">
        <v>434</v>
      </c>
      <c r="C262" s="42" t="s">
        <v>17</v>
      </c>
      <c r="D262" s="10">
        <v>120</v>
      </c>
      <c r="E262" s="19">
        <v>2.52</v>
      </c>
      <c r="F262" s="19">
        <v>5.28</v>
      </c>
      <c r="G262" s="19">
        <v>13.08</v>
      </c>
      <c r="H262" s="17">
        <v>110.4</v>
      </c>
      <c r="I262" s="86">
        <v>0.108</v>
      </c>
      <c r="J262" s="87">
        <v>0.084</v>
      </c>
      <c r="K262" s="88">
        <v>4.08</v>
      </c>
      <c r="L262" s="87">
        <v>31.2</v>
      </c>
      <c r="M262" s="89">
        <v>0.84</v>
      </c>
      <c r="N262" s="166"/>
    </row>
    <row r="263" spans="1:13" ht="15.75" thickBot="1">
      <c r="A263" s="8" t="s">
        <v>18</v>
      </c>
      <c r="B263" s="56">
        <v>541</v>
      </c>
      <c r="C263" s="167" t="s">
        <v>79</v>
      </c>
      <c r="D263" s="65">
        <v>30</v>
      </c>
      <c r="E263" s="59">
        <v>0.46</v>
      </c>
      <c r="F263" s="57">
        <v>3.19</v>
      </c>
      <c r="G263" s="59">
        <v>10.01</v>
      </c>
      <c r="H263" s="56">
        <v>34.59</v>
      </c>
      <c r="I263" s="86">
        <v>0.005</v>
      </c>
      <c r="J263" s="87">
        <v>0.015</v>
      </c>
      <c r="K263" s="88">
        <v>0.021</v>
      </c>
      <c r="L263" s="87">
        <v>12.72</v>
      </c>
      <c r="M263" s="89">
        <v>0.033</v>
      </c>
    </row>
    <row r="264" spans="1:13" ht="15.75" thickBot="1">
      <c r="A264" s="8" t="s">
        <v>18</v>
      </c>
      <c r="B264" s="9">
        <v>527</v>
      </c>
      <c r="C264" s="42" t="s">
        <v>80</v>
      </c>
      <c r="D264" s="10">
        <v>150</v>
      </c>
      <c r="E264" s="19">
        <v>0.375</v>
      </c>
      <c r="F264" s="19">
        <v>0</v>
      </c>
      <c r="G264" s="19">
        <v>20.25</v>
      </c>
      <c r="H264" s="17">
        <v>82.5</v>
      </c>
      <c r="I264" s="86">
        <v>0.007</v>
      </c>
      <c r="J264" s="87">
        <v>0.007</v>
      </c>
      <c r="K264" s="88">
        <v>0.375</v>
      </c>
      <c r="L264" s="87">
        <v>21</v>
      </c>
      <c r="M264" s="89">
        <v>1.125</v>
      </c>
    </row>
    <row r="265" spans="1:13" ht="15.75" thickBot="1">
      <c r="A265" s="8" t="s">
        <v>18</v>
      </c>
      <c r="B265" s="8">
        <v>114</v>
      </c>
      <c r="C265" s="150" t="s">
        <v>19</v>
      </c>
      <c r="D265" s="136">
        <v>27.5</v>
      </c>
      <c r="E265" s="151">
        <v>2.09</v>
      </c>
      <c r="F265" s="151">
        <v>0.22</v>
      </c>
      <c r="G265" s="151">
        <v>13.53</v>
      </c>
      <c r="H265" s="151">
        <v>64.62</v>
      </c>
      <c r="I265" s="95">
        <v>0.03</v>
      </c>
      <c r="J265" s="92">
        <v>0.008</v>
      </c>
      <c r="K265" s="95">
        <v>0</v>
      </c>
      <c r="L265" s="95">
        <v>5.5</v>
      </c>
      <c r="M265" s="95">
        <v>0.302</v>
      </c>
    </row>
    <row r="266" spans="1:14" ht="15.75" thickBot="1">
      <c r="A266" s="61"/>
      <c r="B266" s="7"/>
      <c r="C266" s="43"/>
      <c r="D266" s="11">
        <f aca="true" t="shared" si="30" ref="D266:M266">SUM(D260:D265)</f>
        <v>537.5</v>
      </c>
      <c r="E266" s="38">
        <f t="shared" si="30"/>
        <v>16.875</v>
      </c>
      <c r="F266" s="38">
        <f t="shared" si="30"/>
        <v>18.7</v>
      </c>
      <c r="G266" s="38">
        <f t="shared" si="30"/>
        <v>68.61999999999999</v>
      </c>
      <c r="H266" s="18">
        <f t="shared" si="30"/>
        <v>475.11</v>
      </c>
      <c r="I266" s="110">
        <f t="shared" si="30"/>
        <v>0.33399999999999996</v>
      </c>
      <c r="J266" s="109">
        <f t="shared" si="30"/>
        <v>1.1369999999999998</v>
      </c>
      <c r="K266" s="110">
        <f t="shared" si="30"/>
        <v>19.881</v>
      </c>
      <c r="L266" s="110">
        <f t="shared" si="30"/>
        <v>104.02</v>
      </c>
      <c r="M266" s="110">
        <f t="shared" si="30"/>
        <v>5.9</v>
      </c>
      <c r="N266" s="166"/>
    </row>
    <row r="267" spans="1:14" ht="15.75" thickBot="1">
      <c r="A267" s="226" t="s">
        <v>61</v>
      </c>
      <c r="B267" s="227"/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  <c r="M267" s="228"/>
      <c r="N267" s="166"/>
    </row>
    <row r="268" spans="1:13" ht="15.75" thickBot="1">
      <c r="A268" s="8" t="s">
        <v>18</v>
      </c>
      <c r="B268" s="22">
        <v>327</v>
      </c>
      <c r="C268" s="42" t="s">
        <v>116</v>
      </c>
      <c r="D268" s="13">
        <v>180</v>
      </c>
      <c r="E268" s="35">
        <v>28.8</v>
      </c>
      <c r="F268" s="35">
        <v>22.203</v>
      </c>
      <c r="G268" s="35">
        <v>37.197</v>
      </c>
      <c r="H268" s="36">
        <v>463.203</v>
      </c>
      <c r="I268" s="86">
        <v>0.108</v>
      </c>
      <c r="J268" s="87">
        <v>0.414</v>
      </c>
      <c r="K268" s="88">
        <v>0.477</v>
      </c>
      <c r="L268" s="87">
        <v>245.97</v>
      </c>
      <c r="M268" s="89">
        <v>1.197</v>
      </c>
    </row>
    <row r="269" spans="1:13" ht="19.5" customHeight="1" thickBot="1">
      <c r="A269" s="21" t="s">
        <v>18</v>
      </c>
      <c r="B269" s="22">
        <v>449</v>
      </c>
      <c r="C269" s="40" t="s">
        <v>66</v>
      </c>
      <c r="D269" s="23">
        <v>30</v>
      </c>
      <c r="E269" s="24">
        <v>0.78</v>
      </c>
      <c r="F269" s="24">
        <v>1.91</v>
      </c>
      <c r="G269" s="24">
        <v>4.71</v>
      </c>
      <c r="H269" s="50">
        <v>39.15</v>
      </c>
      <c r="I269" s="94">
        <v>0.01</v>
      </c>
      <c r="J269" s="95">
        <v>0.033</v>
      </c>
      <c r="K269" s="185">
        <v>0.219</v>
      </c>
      <c r="L269" s="94">
        <v>27.03</v>
      </c>
      <c r="M269" s="95">
        <v>0.045</v>
      </c>
    </row>
    <row r="270" spans="1:13" ht="15.75" thickBot="1">
      <c r="A270" s="8" t="s">
        <v>18</v>
      </c>
      <c r="B270" s="9">
        <v>504</v>
      </c>
      <c r="C270" s="42" t="s">
        <v>44</v>
      </c>
      <c r="D270" s="10">
        <v>150</v>
      </c>
      <c r="E270" s="19">
        <v>0.075</v>
      </c>
      <c r="F270" s="19">
        <v>0</v>
      </c>
      <c r="G270" s="19">
        <v>11.4</v>
      </c>
      <c r="H270" s="17">
        <v>45.75</v>
      </c>
      <c r="I270" s="86">
        <v>0</v>
      </c>
      <c r="J270" s="87">
        <v>0</v>
      </c>
      <c r="K270" s="88">
        <v>2.1</v>
      </c>
      <c r="L270" s="87">
        <v>10.65</v>
      </c>
      <c r="M270" s="89">
        <v>0.3</v>
      </c>
    </row>
    <row r="271" spans="1:13" ht="15.75" thickBot="1">
      <c r="A271" s="5"/>
      <c r="B271" s="6"/>
      <c r="C271" s="20"/>
      <c r="D271" s="14">
        <f aca="true" t="shared" si="31" ref="D271:M271">SUM(D268:D270)</f>
        <v>360</v>
      </c>
      <c r="E271" s="33">
        <f t="shared" si="31"/>
        <v>29.655</v>
      </c>
      <c r="F271" s="33">
        <f t="shared" si="31"/>
        <v>24.113</v>
      </c>
      <c r="G271" s="33">
        <f t="shared" si="31"/>
        <v>53.307</v>
      </c>
      <c r="H271" s="39">
        <f t="shared" si="31"/>
        <v>548.103</v>
      </c>
      <c r="I271" s="109">
        <f t="shared" si="31"/>
        <v>0.118</v>
      </c>
      <c r="J271" s="110">
        <f t="shared" si="31"/>
        <v>0.44699999999999995</v>
      </c>
      <c r="K271" s="110">
        <f t="shared" si="31"/>
        <v>2.7960000000000003</v>
      </c>
      <c r="L271" s="110">
        <f t="shared" si="31"/>
        <v>283.65</v>
      </c>
      <c r="M271" s="109">
        <f t="shared" si="31"/>
        <v>1.542</v>
      </c>
    </row>
    <row r="272" spans="1:13" ht="16.5" thickBot="1">
      <c r="A272" s="5"/>
      <c r="B272" s="6"/>
      <c r="C272" s="31" t="s">
        <v>8</v>
      </c>
      <c r="D272" s="14">
        <f>SUM(D254,D257,D266,D271)</f>
        <v>1272.5</v>
      </c>
      <c r="E272" s="14">
        <f>E271+E266+E257+E254</f>
        <v>59.675</v>
      </c>
      <c r="F272" s="14">
        <f>F271+F266+F257+F254</f>
        <v>55.878</v>
      </c>
      <c r="G272" s="14">
        <f>G271+G266+G257+G254</f>
        <v>184.297</v>
      </c>
      <c r="H272" s="83">
        <f>H271+H266+H257+H254</f>
        <v>1462.513</v>
      </c>
      <c r="I272" s="108">
        <f>SUM(I271,I266,I257,I254)</f>
        <v>0.6649999999999999</v>
      </c>
      <c r="J272" s="108">
        <f>SUM(J271,J266,J257,J254)</f>
        <v>2.0229999999999997</v>
      </c>
      <c r="K272" s="108">
        <f>SUM(K271,K266,K257,K254)</f>
        <v>28.817</v>
      </c>
      <c r="L272" s="108">
        <f>SUM(L271,L266,L257,L254)</f>
        <v>690.27</v>
      </c>
      <c r="M272" s="109">
        <f>SUM(M271,M266,M257,M254)</f>
        <v>10.142000000000001</v>
      </c>
    </row>
    <row r="273" spans="1:13" ht="15.75" thickBot="1">
      <c r="A273" s="5"/>
      <c r="B273" s="6"/>
      <c r="C273" s="4" t="s">
        <v>9</v>
      </c>
      <c r="D273" s="13"/>
      <c r="E273" s="38">
        <f>E272*4/G272</f>
        <v>1.2951919998697754</v>
      </c>
      <c r="F273" s="38">
        <f>F272*4/G272</f>
        <v>1.212781542835749</v>
      </c>
      <c r="G273" s="11">
        <v>4</v>
      </c>
      <c r="H273" s="15"/>
      <c r="I273" s="98"/>
      <c r="J273" s="99"/>
      <c r="K273" s="100"/>
      <c r="L273" s="99"/>
      <c r="M273" s="101"/>
    </row>
    <row r="274" spans="1:13" ht="19.5" thickBot="1">
      <c r="A274" s="229" t="s">
        <v>97</v>
      </c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1"/>
    </row>
    <row r="275" spans="1:14" ht="15.75" thickBot="1">
      <c r="A275" s="223" t="s">
        <v>12</v>
      </c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5"/>
      <c r="N275" s="166"/>
    </row>
    <row r="276" spans="1:13" ht="28.5" customHeight="1" thickBot="1">
      <c r="A276" s="21" t="s">
        <v>18</v>
      </c>
      <c r="B276" s="22">
        <v>272</v>
      </c>
      <c r="C276" s="40" t="s">
        <v>109</v>
      </c>
      <c r="D276" s="23">
        <v>150</v>
      </c>
      <c r="E276" s="24">
        <v>5.37</v>
      </c>
      <c r="F276" s="24">
        <v>7.05</v>
      </c>
      <c r="G276" s="24">
        <v>21.6</v>
      </c>
      <c r="H276" s="25">
        <v>171.3</v>
      </c>
      <c r="I276" s="86">
        <v>0.126</v>
      </c>
      <c r="J276" s="87">
        <v>0.15</v>
      </c>
      <c r="K276" s="88">
        <v>1.155</v>
      </c>
      <c r="L276" s="87">
        <v>117.6</v>
      </c>
      <c r="M276" s="89">
        <v>0.93</v>
      </c>
    </row>
    <row r="277" spans="1:13" ht="15.75" thickBot="1">
      <c r="A277" s="21" t="s">
        <v>18</v>
      </c>
      <c r="B277" s="22">
        <v>516</v>
      </c>
      <c r="C277" s="42" t="s">
        <v>26</v>
      </c>
      <c r="D277" s="13">
        <v>150</v>
      </c>
      <c r="E277" s="35">
        <v>1.05</v>
      </c>
      <c r="F277" s="35">
        <v>0</v>
      </c>
      <c r="G277" s="35">
        <v>21.75</v>
      </c>
      <c r="H277" s="36">
        <v>91.5</v>
      </c>
      <c r="I277" s="95">
        <v>0</v>
      </c>
      <c r="J277" s="91">
        <v>0</v>
      </c>
      <c r="K277" s="95">
        <v>0</v>
      </c>
      <c r="L277" s="95">
        <v>0.75</v>
      </c>
      <c r="M277" s="95">
        <v>0.075</v>
      </c>
    </row>
    <row r="278" spans="1:14" ht="15.75" thickBot="1">
      <c r="A278" s="21" t="s">
        <v>18</v>
      </c>
      <c r="B278" s="22">
        <v>117</v>
      </c>
      <c r="C278" s="40" t="s">
        <v>24</v>
      </c>
      <c r="D278" s="23">
        <v>25</v>
      </c>
      <c r="E278" s="24">
        <v>1.875</v>
      </c>
      <c r="F278" s="24">
        <v>0.725</v>
      </c>
      <c r="G278" s="24">
        <v>12.85</v>
      </c>
      <c r="H278" s="25">
        <v>65.5</v>
      </c>
      <c r="I278" s="86">
        <v>0.027</v>
      </c>
      <c r="J278" s="87">
        <v>0.07</v>
      </c>
      <c r="K278" s="88">
        <v>0</v>
      </c>
      <c r="L278" s="87">
        <v>4.75</v>
      </c>
      <c r="M278" s="89">
        <v>0.3</v>
      </c>
      <c r="N278" s="166"/>
    </row>
    <row r="279" spans="1:13" ht="15.75" thickBot="1">
      <c r="A279" s="51" t="s">
        <v>18</v>
      </c>
      <c r="B279" s="22">
        <v>470</v>
      </c>
      <c r="C279" s="40" t="s">
        <v>75</v>
      </c>
      <c r="D279" s="23">
        <v>11</v>
      </c>
      <c r="E279" s="24">
        <v>1.45</v>
      </c>
      <c r="F279" s="24">
        <v>5.06</v>
      </c>
      <c r="G279" s="24">
        <v>0.07</v>
      </c>
      <c r="H279" s="50">
        <v>51.92</v>
      </c>
      <c r="I279" s="94">
        <v>0.002</v>
      </c>
      <c r="J279" s="95">
        <v>0.026</v>
      </c>
      <c r="K279" s="96">
        <v>0.034</v>
      </c>
      <c r="L279" s="95">
        <v>50.7</v>
      </c>
      <c r="M279" s="97">
        <v>0.059</v>
      </c>
    </row>
    <row r="280" spans="1:13" ht="26.25" customHeight="1" thickBot="1">
      <c r="A280" s="55"/>
      <c r="B280" s="55"/>
      <c r="C280" s="62"/>
      <c r="D280" s="28">
        <f>SUM(D276:D279)</f>
        <v>336</v>
      </c>
      <c r="E280" s="29">
        <f aca="true" t="shared" si="32" ref="E280:M280">SUM(E276:E279)</f>
        <v>9.745</v>
      </c>
      <c r="F280" s="29">
        <f t="shared" si="32"/>
        <v>12.834999999999999</v>
      </c>
      <c r="G280" s="29">
        <f t="shared" si="32"/>
        <v>56.27</v>
      </c>
      <c r="H280" s="29">
        <f t="shared" si="32"/>
        <v>380.22</v>
      </c>
      <c r="I280" s="108">
        <f t="shared" si="32"/>
        <v>0.155</v>
      </c>
      <c r="J280" s="108">
        <f t="shared" si="32"/>
        <v>0.246</v>
      </c>
      <c r="K280" s="108">
        <f t="shared" si="32"/>
        <v>1.189</v>
      </c>
      <c r="L280" s="108">
        <f t="shared" si="32"/>
        <v>173.8</v>
      </c>
      <c r="M280" s="109">
        <f t="shared" si="32"/>
        <v>1.364</v>
      </c>
    </row>
    <row r="281" spans="1:13" ht="15.75" customHeight="1" thickBot="1">
      <c r="A281" s="223" t="s">
        <v>13</v>
      </c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5"/>
    </row>
    <row r="282" spans="1:13" ht="15.75" thickBot="1">
      <c r="A282" s="178" t="s">
        <v>18</v>
      </c>
      <c r="B282" s="21">
        <v>118</v>
      </c>
      <c r="C282" s="179" t="s">
        <v>46</v>
      </c>
      <c r="D282" s="192">
        <v>56</v>
      </c>
      <c r="E282" s="80">
        <v>0.36</v>
      </c>
      <c r="F282" s="193">
        <v>0.08</v>
      </c>
      <c r="G282" s="193">
        <v>3.2</v>
      </c>
      <c r="H282" s="193">
        <v>18.8</v>
      </c>
      <c r="I282" s="92">
        <v>0.016</v>
      </c>
      <c r="J282" s="95">
        <v>0.011</v>
      </c>
      <c r="K282" s="92">
        <v>24</v>
      </c>
      <c r="L282" s="94">
        <v>13.6</v>
      </c>
      <c r="M282" s="95">
        <v>0.12</v>
      </c>
    </row>
    <row r="283" spans="1:13" ht="15.75" thickBot="1">
      <c r="A283" s="5"/>
      <c r="B283" s="6"/>
      <c r="C283" s="12"/>
      <c r="D283" s="14">
        <f>SUM(D282)</f>
        <v>56</v>
      </c>
      <c r="E283" s="14">
        <f>SUM(E282:E282)</f>
        <v>0.36</v>
      </c>
      <c r="F283" s="14">
        <f>SUM(F282:F282)</f>
        <v>0.08</v>
      </c>
      <c r="G283" s="14">
        <f>SUM(G282:G282)</f>
        <v>3.2</v>
      </c>
      <c r="H283" s="48">
        <f>SUM(H282:H282)</f>
        <v>18.8</v>
      </c>
      <c r="I283" s="110">
        <f>SUM(I282)</f>
        <v>0.016</v>
      </c>
      <c r="J283" s="110">
        <f>SUM(J282)</f>
        <v>0.011</v>
      </c>
      <c r="K283" s="110">
        <f>SUM(K282)</f>
        <v>24</v>
      </c>
      <c r="L283" s="198">
        <f>SUM(L282)</f>
        <v>13.6</v>
      </c>
      <c r="M283" s="198">
        <f>SUM(M282)</f>
        <v>0.12</v>
      </c>
    </row>
    <row r="284" spans="1:13" ht="15.75" thickBot="1">
      <c r="A284" s="226" t="s">
        <v>6</v>
      </c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8"/>
    </row>
    <row r="285" spans="1:13" ht="15.75" thickBot="1">
      <c r="A285" s="5" t="s">
        <v>18</v>
      </c>
      <c r="B285" s="6">
        <v>82</v>
      </c>
      <c r="C285" s="42" t="s">
        <v>125</v>
      </c>
      <c r="D285" s="10">
        <v>45</v>
      </c>
      <c r="E285" s="19">
        <v>0.6</v>
      </c>
      <c r="F285" s="19">
        <v>4.86</v>
      </c>
      <c r="G285" s="19">
        <v>3.06</v>
      </c>
      <c r="H285" s="17">
        <v>58.5</v>
      </c>
      <c r="I285" s="86">
        <v>0.018</v>
      </c>
      <c r="J285" s="87">
        <v>0.018</v>
      </c>
      <c r="K285" s="88">
        <v>3.78</v>
      </c>
      <c r="L285" s="87">
        <v>10.35</v>
      </c>
      <c r="M285" s="89">
        <v>0.36</v>
      </c>
    </row>
    <row r="286" spans="1:13" ht="15.75" thickBot="1">
      <c r="A286" s="56" t="s">
        <v>18</v>
      </c>
      <c r="B286" s="57">
        <v>149</v>
      </c>
      <c r="C286" s="60" t="s">
        <v>27</v>
      </c>
      <c r="D286" s="57">
        <v>150</v>
      </c>
      <c r="E286" s="59">
        <v>1.38</v>
      </c>
      <c r="F286" s="57">
        <v>2.55</v>
      </c>
      <c r="G286" s="59">
        <v>9.075</v>
      </c>
      <c r="H286" s="56">
        <v>64.8</v>
      </c>
      <c r="I286" s="98">
        <v>0.117</v>
      </c>
      <c r="J286" s="99">
        <v>0.036</v>
      </c>
      <c r="K286" s="87">
        <v>5.205</v>
      </c>
      <c r="L286" s="99">
        <v>11.4</v>
      </c>
      <c r="M286" s="101">
        <v>0.555</v>
      </c>
    </row>
    <row r="287" spans="1:19" ht="15.75" thickBot="1">
      <c r="A287" s="6" t="s">
        <v>18</v>
      </c>
      <c r="B287" s="9">
        <v>420</v>
      </c>
      <c r="C287" s="45" t="s">
        <v>112</v>
      </c>
      <c r="D287" s="10">
        <v>120</v>
      </c>
      <c r="E287" s="19">
        <v>2.83</v>
      </c>
      <c r="F287" s="19">
        <v>4.84</v>
      </c>
      <c r="G287" s="19">
        <v>25.92</v>
      </c>
      <c r="H287" s="17">
        <v>158.52</v>
      </c>
      <c r="I287" s="87">
        <v>0.021</v>
      </c>
      <c r="J287" s="99">
        <v>0.016</v>
      </c>
      <c r="K287" s="100">
        <v>0</v>
      </c>
      <c r="L287" s="99">
        <v>3.84</v>
      </c>
      <c r="M287" s="101">
        <v>0.408</v>
      </c>
      <c r="N287" s="166"/>
      <c r="S287" t="s">
        <v>55</v>
      </c>
    </row>
    <row r="288" spans="1:13" ht="15.75" thickBot="1">
      <c r="A288" s="8" t="s">
        <v>18</v>
      </c>
      <c r="B288" s="9">
        <v>351</v>
      </c>
      <c r="C288" s="45" t="s">
        <v>70</v>
      </c>
      <c r="D288" s="10">
        <v>60</v>
      </c>
      <c r="E288" s="19">
        <v>8.34</v>
      </c>
      <c r="F288" s="19">
        <v>1.26</v>
      </c>
      <c r="G288" s="19">
        <v>5.76</v>
      </c>
      <c r="H288" s="17">
        <v>67.8</v>
      </c>
      <c r="I288" s="87">
        <v>0.042</v>
      </c>
      <c r="J288" s="87">
        <v>0.066</v>
      </c>
      <c r="K288" s="87">
        <v>0.24</v>
      </c>
      <c r="L288" s="87">
        <v>21</v>
      </c>
      <c r="M288" s="87">
        <v>0.36</v>
      </c>
    </row>
    <row r="289" spans="1:13" ht="15.75" customHeight="1" thickBot="1">
      <c r="A289" s="6" t="s">
        <v>18</v>
      </c>
      <c r="B289" s="6">
        <v>466</v>
      </c>
      <c r="C289" s="42" t="s">
        <v>117</v>
      </c>
      <c r="D289" s="10">
        <v>30</v>
      </c>
      <c r="E289" s="19">
        <v>0.77</v>
      </c>
      <c r="F289" s="19">
        <v>6.49</v>
      </c>
      <c r="G289" s="19">
        <v>1.38</v>
      </c>
      <c r="H289" s="49">
        <v>67.02</v>
      </c>
      <c r="I289" s="87">
        <v>0.005</v>
      </c>
      <c r="J289" s="99">
        <v>0.028</v>
      </c>
      <c r="K289" s="100">
        <v>0.456</v>
      </c>
      <c r="L289" s="99">
        <v>5.13</v>
      </c>
      <c r="M289" s="87">
        <v>0.156</v>
      </c>
    </row>
    <row r="290" spans="1:13" ht="15.75" customHeight="1" thickBot="1">
      <c r="A290" s="8" t="s">
        <v>18</v>
      </c>
      <c r="B290" s="22">
        <v>529</v>
      </c>
      <c r="C290" s="41" t="s">
        <v>22</v>
      </c>
      <c r="D290" s="23">
        <v>150</v>
      </c>
      <c r="E290" s="24">
        <v>0.375</v>
      </c>
      <c r="F290" s="24">
        <v>0.15</v>
      </c>
      <c r="G290" s="24">
        <v>16.65</v>
      </c>
      <c r="H290" s="25">
        <v>69.75</v>
      </c>
      <c r="I290" s="98">
        <v>0.022</v>
      </c>
      <c r="J290" s="87">
        <v>0.015</v>
      </c>
      <c r="K290" s="87">
        <v>8.7</v>
      </c>
      <c r="L290" s="87">
        <v>14.25</v>
      </c>
      <c r="M290" s="87">
        <v>0.6</v>
      </c>
    </row>
    <row r="291" spans="1:13" ht="15.75" customHeight="1" thickBot="1">
      <c r="A291" s="8" t="s">
        <v>18</v>
      </c>
      <c r="B291" s="8">
        <v>114</v>
      </c>
      <c r="C291" s="150" t="s">
        <v>19</v>
      </c>
      <c r="D291" s="136">
        <v>27.5</v>
      </c>
      <c r="E291" s="151">
        <v>2.09</v>
      </c>
      <c r="F291" s="151">
        <v>0.22</v>
      </c>
      <c r="G291" s="151">
        <v>13.53</v>
      </c>
      <c r="H291" s="151">
        <v>64.62</v>
      </c>
      <c r="I291" s="95">
        <v>0.03</v>
      </c>
      <c r="J291" s="92">
        <v>0.008</v>
      </c>
      <c r="K291" s="95">
        <v>0</v>
      </c>
      <c r="L291" s="95">
        <v>5.5</v>
      </c>
      <c r="M291" s="95">
        <v>0.302</v>
      </c>
    </row>
    <row r="292" spans="1:14" ht="15.75" thickBot="1">
      <c r="A292" s="16"/>
      <c r="B292" s="5"/>
      <c r="C292" s="12"/>
      <c r="D292" s="11">
        <f aca="true" t="shared" si="33" ref="D292:M292">SUM(D285:D291)</f>
        <v>582.5</v>
      </c>
      <c r="E292" s="38">
        <f t="shared" si="33"/>
        <v>16.384999999999998</v>
      </c>
      <c r="F292" s="197">
        <f t="shared" si="33"/>
        <v>20.369999999999997</v>
      </c>
      <c r="G292" s="38">
        <f t="shared" si="33"/>
        <v>75.375</v>
      </c>
      <c r="H292" s="82">
        <f t="shared" si="33"/>
        <v>551.01</v>
      </c>
      <c r="I292" s="108">
        <f t="shared" si="33"/>
        <v>0.255</v>
      </c>
      <c r="J292" s="108">
        <f t="shared" si="33"/>
        <v>0.187</v>
      </c>
      <c r="K292" s="108">
        <f t="shared" si="33"/>
        <v>18.381</v>
      </c>
      <c r="L292" s="108">
        <f t="shared" si="33"/>
        <v>71.47</v>
      </c>
      <c r="M292" s="108">
        <f t="shared" si="33"/>
        <v>2.7409999999999997</v>
      </c>
      <c r="N292" s="166"/>
    </row>
    <row r="293" spans="1:14" ht="15.75" thickBot="1">
      <c r="A293" s="226" t="s">
        <v>61</v>
      </c>
      <c r="B293" s="227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  <c r="M293" s="228"/>
      <c r="N293" s="166"/>
    </row>
    <row r="294" spans="1:13" ht="19.5" customHeight="1" thickBot="1">
      <c r="A294" s="8" t="s">
        <v>18</v>
      </c>
      <c r="B294" s="22">
        <v>242</v>
      </c>
      <c r="C294" s="40" t="s">
        <v>122</v>
      </c>
      <c r="D294" s="13">
        <v>180</v>
      </c>
      <c r="E294" s="35">
        <v>6.5</v>
      </c>
      <c r="F294" s="35">
        <v>8.24</v>
      </c>
      <c r="G294" s="35">
        <v>20.09</v>
      </c>
      <c r="H294" s="36">
        <v>180</v>
      </c>
      <c r="I294" s="86">
        <v>0.126</v>
      </c>
      <c r="J294" s="87">
        <v>0.135</v>
      </c>
      <c r="K294" s="88">
        <v>11.5</v>
      </c>
      <c r="L294" s="87">
        <v>96.39</v>
      </c>
      <c r="M294" s="89">
        <v>1.35</v>
      </c>
    </row>
    <row r="295" spans="1:13" ht="19.5" customHeight="1" thickBot="1">
      <c r="A295" s="8" t="s">
        <v>18</v>
      </c>
      <c r="B295" s="9">
        <v>504</v>
      </c>
      <c r="C295" s="42" t="s">
        <v>44</v>
      </c>
      <c r="D295" s="13">
        <v>150</v>
      </c>
      <c r="E295" s="35">
        <v>0.075</v>
      </c>
      <c r="F295" s="35">
        <v>0</v>
      </c>
      <c r="G295" s="35">
        <v>11.4</v>
      </c>
      <c r="H295" s="36">
        <v>45.75</v>
      </c>
      <c r="I295" s="94">
        <v>0</v>
      </c>
      <c r="J295" s="95">
        <v>0</v>
      </c>
      <c r="K295" s="96">
        <v>2.1</v>
      </c>
      <c r="L295" s="95">
        <v>10.65</v>
      </c>
      <c r="M295" s="97">
        <v>0.3</v>
      </c>
    </row>
    <row r="296" spans="1:14" ht="15.75" thickBot="1">
      <c r="A296" s="21" t="s">
        <v>18</v>
      </c>
      <c r="B296" s="22">
        <v>114</v>
      </c>
      <c r="C296" s="40" t="s">
        <v>19</v>
      </c>
      <c r="D296" s="63">
        <v>60</v>
      </c>
      <c r="E296" s="64">
        <v>3.7</v>
      </c>
      <c r="F296" s="64">
        <v>1.7</v>
      </c>
      <c r="G296" s="64">
        <v>40.9</v>
      </c>
      <c r="H296" s="36">
        <v>194</v>
      </c>
      <c r="I296" s="86">
        <v>0.04</v>
      </c>
      <c r="J296" s="87">
        <v>0.03</v>
      </c>
      <c r="K296" s="88">
        <v>0.1</v>
      </c>
      <c r="L296" s="87">
        <v>11</v>
      </c>
      <c r="M296" s="89">
        <v>0.7</v>
      </c>
      <c r="N296" s="166"/>
    </row>
    <row r="297" spans="1:13" ht="15.75" thickBot="1">
      <c r="A297" s="21"/>
      <c r="B297" s="9" t="s">
        <v>47</v>
      </c>
      <c r="C297" s="42"/>
      <c r="D297" s="14">
        <f aca="true" t="shared" si="34" ref="D297:M297">SUM(D294:D296)</f>
        <v>390</v>
      </c>
      <c r="E297" s="33">
        <f t="shared" si="34"/>
        <v>10.275</v>
      </c>
      <c r="F297" s="33">
        <f t="shared" si="34"/>
        <v>9.94</v>
      </c>
      <c r="G297" s="33">
        <f t="shared" si="34"/>
        <v>72.39</v>
      </c>
      <c r="H297" s="48">
        <f t="shared" si="34"/>
        <v>419.75</v>
      </c>
      <c r="I297" s="108">
        <f t="shared" si="34"/>
        <v>0.166</v>
      </c>
      <c r="J297" s="108">
        <f t="shared" si="34"/>
        <v>0.165</v>
      </c>
      <c r="K297" s="108">
        <f t="shared" si="34"/>
        <v>13.7</v>
      </c>
      <c r="L297" s="108">
        <f t="shared" si="34"/>
        <v>118.04</v>
      </c>
      <c r="M297" s="109">
        <f t="shared" si="34"/>
        <v>2.35</v>
      </c>
    </row>
    <row r="298" spans="1:13" ht="16.5" thickBot="1">
      <c r="A298" s="5"/>
      <c r="B298" s="22"/>
      <c r="C298" s="31" t="s">
        <v>8</v>
      </c>
      <c r="D298" s="14">
        <f>SUM(D280,D283,D292,D297)</f>
        <v>1364.5</v>
      </c>
      <c r="E298" s="33">
        <f>SUM(E280,E283,E292,E297)</f>
        <v>36.76499999999999</v>
      </c>
      <c r="F298" s="33">
        <f>SUM(F280,G283,G292,G297)</f>
        <v>163.8</v>
      </c>
      <c r="G298" s="33">
        <f>SUM(G280,G283,G292,G297)</f>
        <v>207.235</v>
      </c>
      <c r="H298" s="39">
        <f>SUM(H280+H283+H292+H297)</f>
        <v>1369.78</v>
      </c>
      <c r="I298" s="110">
        <f>SUM(I297,I292,I283,I280)</f>
        <v>0.5920000000000001</v>
      </c>
      <c r="J298" s="110">
        <f>SUM(J297,J292,J283,J280)</f>
        <v>0.609</v>
      </c>
      <c r="K298" s="110">
        <f>SUM(K297,K292,K283,K280)</f>
        <v>57.27</v>
      </c>
      <c r="L298" s="110">
        <f>SUM(L297,L292,L283,L280)</f>
        <v>376.90999999999997</v>
      </c>
      <c r="M298" s="198">
        <f>SUM(M297,M292,M283,M280)</f>
        <v>6.574999999999999</v>
      </c>
    </row>
    <row r="299" spans="1:13" ht="24" customHeight="1" thickBot="1">
      <c r="A299" s="5"/>
      <c r="B299" s="6"/>
      <c r="C299" s="4" t="s">
        <v>9</v>
      </c>
      <c r="D299" s="13"/>
      <c r="E299" s="38">
        <f>E298*4/G298</f>
        <v>0.7096291649576566</v>
      </c>
      <c r="F299" s="38">
        <f>F298*4/G298</f>
        <v>3.161628103360919</v>
      </c>
      <c r="G299" s="11">
        <v>4</v>
      </c>
      <c r="I299" s="108"/>
      <c r="J299" s="109"/>
      <c r="K299" s="128"/>
      <c r="L299" s="109"/>
      <c r="M299" s="129"/>
    </row>
    <row r="300" spans="1:13" ht="26.25" thickBot="1">
      <c r="A300" s="66"/>
      <c r="B300" s="6"/>
      <c r="C300" s="67" t="s">
        <v>28</v>
      </c>
      <c r="D300" s="68"/>
      <c r="E300" s="69">
        <v>1</v>
      </c>
      <c r="F300" s="69">
        <v>1</v>
      </c>
      <c r="G300" s="70">
        <v>4</v>
      </c>
      <c r="H300" s="84"/>
      <c r="I300" s="110"/>
      <c r="J300" s="125"/>
      <c r="K300" s="126"/>
      <c r="L300" s="125"/>
      <c r="M300" s="127"/>
    </row>
    <row r="301" spans="1:13" ht="15.75" thickBot="1">
      <c r="A301" s="66"/>
      <c r="B301" s="66"/>
      <c r="C301" s="71" t="s">
        <v>29</v>
      </c>
      <c r="D301" s="72"/>
      <c r="E301" s="73">
        <f>E298+E272+E246+E220+E195+E168+E142+E118+E93+E71</f>
        <v>410.601</v>
      </c>
      <c r="F301" s="73">
        <f>F298+F272+F246+F220+F195+F168+F142+F118+F93+F71</f>
        <v>561.4830000000001</v>
      </c>
      <c r="G301" s="73">
        <f>G298+G272+G246+G220+G195+G168+G142+G118+G93+G71</f>
        <v>1673.4610000000002</v>
      </c>
      <c r="H301" s="85">
        <f>H298+H272+H246+H220+H195+H168+H142+H118+H93+H71</f>
        <v>12365.123</v>
      </c>
      <c r="I301" s="108">
        <f>SUM(I71,I95,I118,I142,I168,I195,I220,I246,I272,I298)</f>
        <v>5.494999999999999</v>
      </c>
      <c r="J301" s="108">
        <f>SUM(J71,J95,J118,J142,J168,J195,J220,J246,J272,J298)</f>
        <v>9.427</v>
      </c>
      <c r="K301" s="108">
        <f>SUM(K71,K95,K118,K142,K168,K195,K220,K246,K272,K298)</f>
        <v>575.588</v>
      </c>
      <c r="L301" s="108">
        <f>SUM(L71,L95,L118,L142,L168,L195,L220,L246,L272,L298)</f>
        <v>4526.605</v>
      </c>
      <c r="M301" s="109">
        <f>SUM(M71,M95,M118,M142,M168,M195,M220,M246,M272,M298)</f>
        <v>85.743</v>
      </c>
    </row>
    <row r="302" spans="1:13" ht="15.75" thickBot="1">
      <c r="A302" s="66"/>
      <c r="B302" s="188"/>
      <c r="C302" s="71" t="s">
        <v>30</v>
      </c>
      <c r="D302" s="72"/>
      <c r="E302" s="73">
        <f aca="true" t="shared" si="35" ref="E302:M302">E301/10</f>
        <v>41.0601</v>
      </c>
      <c r="F302" s="73">
        <f t="shared" si="35"/>
        <v>56.148300000000006</v>
      </c>
      <c r="G302" s="73">
        <f t="shared" si="35"/>
        <v>167.34610000000004</v>
      </c>
      <c r="H302" s="85">
        <f t="shared" si="35"/>
        <v>1236.5122999999999</v>
      </c>
      <c r="I302" s="191">
        <f t="shared" si="35"/>
        <v>0.5494999999999999</v>
      </c>
      <c r="J302" s="191">
        <f t="shared" si="35"/>
        <v>0.9427</v>
      </c>
      <c r="K302" s="191">
        <f t="shared" si="35"/>
        <v>57.5588</v>
      </c>
      <c r="L302" s="191">
        <f t="shared" si="35"/>
        <v>452.66049999999996</v>
      </c>
      <c r="M302" s="109">
        <f t="shared" si="35"/>
        <v>8.5743</v>
      </c>
    </row>
    <row r="303" spans="1:8" ht="15">
      <c r="A303" s="189"/>
      <c r="B303" s="190"/>
      <c r="C303" s="74"/>
      <c r="D303" s="74"/>
      <c r="E303" s="74"/>
      <c r="F303" s="74"/>
      <c r="G303" s="74"/>
      <c r="H303" s="74"/>
    </row>
    <row r="304" spans="1:8" ht="15">
      <c r="A304" s="74"/>
      <c r="B304" s="74"/>
      <c r="C304" s="74"/>
      <c r="D304" s="74"/>
      <c r="E304" s="74"/>
      <c r="F304" s="74"/>
      <c r="G304" s="74"/>
      <c r="H304" s="74"/>
    </row>
    <row r="305" ht="15">
      <c r="B305" s="75" t="s">
        <v>31</v>
      </c>
    </row>
  </sheetData>
  <sheetProtection/>
  <mergeCells count="78">
    <mergeCell ref="A198:M198"/>
    <mergeCell ref="A197:M197"/>
    <mergeCell ref="A177:M177"/>
    <mergeCell ref="A180:M180"/>
    <mergeCell ref="A189:M189"/>
    <mergeCell ref="A171:M171"/>
    <mergeCell ref="A293:M293"/>
    <mergeCell ref="A284:M284"/>
    <mergeCell ref="A281:M281"/>
    <mergeCell ref="A274:M274"/>
    <mergeCell ref="A275:M275"/>
    <mergeCell ref="A267:M267"/>
    <mergeCell ref="A258:M258"/>
    <mergeCell ref="A145:M145"/>
    <mergeCell ref="A151:M151"/>
    <mergeCell ref="A154:M154"/>
    <mergeCell ref="A162:M162"/>
    <mergeCell ref="A170:M170"/>
    <mergeCell ref="A255:M255"/>
    <mergeCell ref="A249:M249"/>
    <mergeCell ref="A248:M248"/>
    <mergeCell ref="A241:M241"/>
    <mergeCell ref="A121:M121"/>
    <mergeCell ref="A74:M74"/>
    <mergeCell ref="A73:M73"/>
    <mergeCell ref="A66:M66"/>
    <mergeCell ref="A91:M91"/>
    <mergeCell ref="A97:M97"/>
    <mergeCell ref="A106:M106"/>
    <mergeCell ref="A83:M83"/>
    <mergeCell ref="A113:M113"/>
    <mergeCell ref="A44:A46"/>
    <mergeCell ref="A127:M127"/>
    <mergeCell ref="A57:M57"/>
    <mergeCell ref="L44:M44"/>
    <mergeCell ref="L45:L46"/>
    <mergeCell ref="M45:M46"/>
    <mergeCell ref="A54:M54"/>
    <mergeCell ref="A103:M103"/>
    <mergeCell ref="A80:M80"/>
    <mergeCell ref="A120:M120"/>
    <mergeCell ref="C8:J8"/>
    <mergeCell ref="C9:J9"/>
    <mergeCell ref="A144:M144"/>
    <mergeCell ref="D44:D46"/>
    <mergeCell ref="E44:G44"/>
    <mergeCell ref="I44:K44"/>
    <mergeCell ref="I45:I46"/>
    <mergeCell ref="J45:J46"/>
    <mergeCell ref="K45:K46"/>
    <mergeCell ref="G45:G46"/>
    <mergeCell ref="A130:M130"/>
    <mergeCell ref="A137:M137"/>
    <mergeCell ref="A43:H43"/>
    <mergeCell ref="F45:F46"/>
    <mergeCell ref="B44:B46"/>
    <mergeCell ref="C44:C46"/>
    <mergeCell ref="H44:H46"/>
    <mergeCell ref="E45:E46"/>
    <mergeCell ref="A48:M48"/>
    <mergeCell ref="A47:M47"/>
    <mergeCell ref="A204:M204"/>
    <mergeCell ref="A232:M232"/>
    <mergeCell ref="A229:M229"/>
    <mergeCell ref="A223:M223"/>
    <mergeCell ref="A222:M222"/>
    <mergeCell ref="A215:M215"/>
    <mergeCell ref="A207:M207"/>
    <mergeCell ref="C10:J10"/>
    <mergeCell ref="C11:J11"/>
    <mergeCell ref="A15:F15"/>
    <mergeCell ref="A16:F16"/>
    <mergeCell ref="C19:J20"/>
    <mergeCell ref="D24:F24"/>
    <mergeCell ref="G24:G26"/>
    <mergeCell ref="D25:D26"/>
    <mergeCell ref="E25:E26"/>
    <mergeCell ref="F25:F26"/>
  </mergeCells>
  <printOptions/>
  <pageMargins left="0.2362204724409449" right="0.2362204724409449" top="0.2755905511811024" bottom="0.2755905511811024" header="0.31496062992125984" footer="0.31496062992125984"/>
  <pageSetup fitToHeight="1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blagoevods</cp:lastModifiedBy>
  <cp:lastPrinted>2017-01-30T11:06:26Z</cp:lastPrinted>
  <dcterms:created xsi:type="dcterms:W3CDTF">2011-11-05T11:43:13Z</dcterms:created>
  <dcterms:modified xsi:type="dcterms:W3CDTF">2018-12-14T07:55:49Z</dcterms:modified>
  <cp:category/>
  <cp:version/>
  <cp:contentType/>
  <cp:contentStatus/>
</cp:coreProperties>
</file>